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12345" activeTab="2"/>
  </bookViews>
  <sheets>
    <sheet name="Тех.вода" sheetId="1" r:id="rId1"/>
    <sheet name="ВО" sheetId="2" r:id="rId2"/>
    <sheet name="ВС" sheetId="3" r:id="rId3"/>
  </sheets>
  <externalReferences>
    <externalReference r:id="rId4"/>
    <externalReference r:id="rId5"/>
  </externalReferences>
  <definedNames>
    <definedName name="god">[1]Титульный!$F$10</definedName>
    <definedName name="org">[1]Титульный!$F$13</definedName>
    <definedName name="region_name">[1]Титульный!$F$8</definedName>
  </definedNames>
  <calcPr calcId="124519"/>
</workbook>
</file>

<file path=xl/calcChain.xml><?xml version="1.0" encoding="utf-8"?>
<calcChain xmlns="http://schemas.openxmlformats.org/spreadsheetml/2006/main">
  <c r="H11" i="3"/>
  <c r="H10"/>
  <c r="H15"/>
  <c r="E24"/>
  <c r="F24"/>
  <c r="G24"/>
  <c r="H24"/>
  <c r="D24"/>
  <c r="F35"/>
  <c r="G80"/>
  <c r="E80"/>
  <c r="K76"/>
  <c r="H76"/>
  <c r="G76"/>
  <c r="F76"/>
  <c r="E76"/>
  <c r="D76"/>
  <c r="H68"/>
  <c r="G68"/>
  <c r="F68"/>
  <c r="E68"/>
  <c r="D68"/>
  <c r="K63"/>
  <c r="H63"/>
  <c r="G63"/>
  <c r="F63"/>
  <c r="E63"/>
  <c r="D63"/>
  <c r="K62"/>
  <c r="K61"/>
  <c r="H61"/>
  <c r="G61"/>
  <c r="F61"/>
  <c r="E61"/>
  <c r="D61"/>
  <c r="K59"/>
  <c r="J59"/>
  <c r="I59"/>
  <c r="H59"/>
  <c r="G59"/>
  <c r="F59"/>
  <c r="E59"/>
  <c r="D59"/>
  <c r="K58"/>
  <c r="K56"/>
  <c r="H56"/>
  <c r="G56"/>
  <c r="F56"/>
  <c r="E56"/>
  <c r="D56"/>
  <c r="K52"/>
  <c r="K51"/>
  <c r="K50"/>
  <c r="K49"/>
  <c r="K41"/>
  <c r="H41"/>
  <c r="G41"/>
  <c r="F41"/>
  <c r="E41"/>
  <c r="D41"/>
  <c r="K40"/>
  <c r="J40"/>
  <c r="I40"/>
  <c r="H40"/>
  <c r="G40"/>
  <c r="F40"/>
  <c r="E40"/>
  <c r="D40"/>
  <c r="K39"/>
  <c r="H39"/>
  <c r="G39"/>
  <c r="F39"/>
  <c r="E39"/>
  <c r="D39"/>
  <c r="K38"/>
  <c r="E38"/>
  <c r="D38"/>
  <c r="K37"/>
  <c r="H37"/>
  <c r="G37"/>
  <c r="F37"/>
  <c r="E37"/>
  <c r="D37"/>
  <c r="H36"/>
  <c r="G36"/>
  <c r="F36"/>
  <c r="E36"/>
  <c r="D36"/>
  <c r="K34"/>
  <c r="H34"/>
  <c r="G34"/>
  <c r="F34"/>
  <c r="E34"/>
  <c r="D34"/>
  <c r="K26"/>
  <c r="J26"/>
  <c r="I26"/>
  <c r="K25"/>
  <c r="J25"/>
  <c r="I25"/>
  <c r="K24"/>
  <c r="J24"/>
  <c r="I24"/>
  <c r="K22"/>
  <c r="J22"/>
  <c r="I22"/>
  <c r="K21"/>
  <c r="J21"/>
  <c r="I21"/>
  <c r="K20"/>
  <c r="J20"/>
  <c r="I20"/>
  <c r="I17"/>
  <c r="K15"/>
  <c r="J15"/>
  <c r="I15"/>
  <c r="K11"/>
  <c r="J11"/>
  <c r="I11"/>
  <c r="K10"/>
  <c r="K82" s="1"/>
  <c r="J10"/>
  <c r="J82" s="1"/>
  <c r="I10"/>
  <c r="I82" s="1"/>
  <c r="H82"/>
  <c r="G10"/>
  <c r="G82" s="1"/>
  <c r="F10"/>
  <c r="F82" s="1"/>
  <c r="E10"/>
  <c r="E82" s="1"/>
  <c r="D10"/>
  <c r="D82" s="1"/>
  <c r="H25" i="2"/>
  <c r="H15"/>
  <c r="D83"/>
  <c r="E83"/>
  <c r="F83"/>
  <c r="E57"/>
  <c r="F57"/>
  <c r="G57"/>
  <c r="H57"/>
  <c r="H10"/>
  <c r="G81"/>
  <c r="E81"/>
  <c r="K77"/>
  <c r="H77"/>
  <c r="G77"/>
  <c r="F77"/>
  <c r="E77"/>
  <c r="D77"/>
  <c r="H69"/>
  <c r="G69"/>
  <c r="F69"/>
  <c r="E69"/>
  <c r="D69"/>
  <c r="K64"/>
  <c r="H64"/>
  <c r="G64"/>
  <c r="F64"/>
  <c r="E64"/>
  <c r="D64"/>
  <c r="K63"/>
  <c r="K62"/>
  <c r="H62"/>
  <c r="G62"/>
  <c r="F62"/>
  <c r="E62"/>
  <c r="D62"/>
  <c r="K60"/>
  <c r="J60"/>
  <c r="I60"/>
  <c r="H60"/>
  <c r="G60"/>
  <c r="F60"/>
  <c r="E60"/>
  <c r="D60"/>
  <c r="K59"/>
  <c r="K57"/>
  <c r="D57"/>
  <c r="K53"/>
  <c r="K52"/>
  <c r="K51"/>
  <c r="K50"/>
  <c r="K42"/>
  <c r="H42"/>
  <c r="G42"/>
  <c r="F42"/>
  <c r="E42"/>
  <c r="D42"/>
  <c r="K41"/>
  <c r="J41"/>
  <c r="I41"/>
  <c r="H41"/>
  <c r="G41"/>
  <c r="F41"/>
  <c r="E41"/>
  <c r="D41"/>
  <c r="K40"/>
  <c r="H40"/>
  <c r="G40"/>
  <c r="F40"/>
  <c r="E40"/>
  <c r="D40"/>
  <c r="K39"/>
  <c r="E39"/>
  <c r="D39"/>
  <c r="K38"/>
  <c r="H38"/>
  <c r="G38"/>
  <c r="F38"/>
  <c r="E38"/>
  <c r="D38"/>
  <c r="H37"/>
  <c r="G37"/>
  <c r="F37"/>
  <c r="E37"/>
  <c r="D37"/>
  <c r="K35"/>
  <c r="H35"/>
  <c r="G35"/>
  <c r="F35"/>
  <c r="E35"/>
  <c r="D35"/>
  <c r="K27"/>
  <c r="J27"/>
  <c r="I27"/>
  <c r="K26"/>
  <c r="J26"/>
  <c r="I26"/>
  <c r="K25"/>
  <c r="J25"/>
  <c r="I25"/>
  <c r="K23"/>
  <c r="J23"/>
  <c r="I23"/>
  <c r="K22"/>
  <c r="J22"/>
  <c r="I22"/>
  <c r="K21"/>
  <c r="J21"/>
  <c r="I21"/>
  <c r="K20"/>
  <c r="J20"/>
  <c r="I20"/>
  <c r="I17"/>
  <c r="K15"/>
  <c r="J15"/>
  <c r="I15"/>
  <c r="K11"/>
  <c r="J11"/>
  <c r="I11"/>
  <c r="K10"/>
  <c r="K83" s="1"/>
  <c r="J10"/>
  <c r="J83" s="1"/>
  <c r="I10"/>
  <c r="I83" s="1"/>
  <c r="G10"/>
  <c r="G83" s="1"/>
  <c r="F10"/>
  <c r="E10"/>
  <c r="D10"/>
  <c r="H10" i="1"/>
  <c r="H14"/>
  <c r="H69"/>
  <c r="H15"/>
  <c r="G83"/>
  <c r="F60"/>
  <c r="G60"/>
  <c r="H60"/>
  <c r="I60"/>
  <c r="J60"/>
  <c r="K60"/>
  <c r="E77"/>
  <c r="F77"/>
  <c r="G77"/>
  <c r="H77"/>
  <c r="E69"/>
  <c r="F69"/>
  <c r="G69"/>
  <c r="E62"/>
  <c r="F62"/>
  <c r="G62"/>
  <c r="H62"/>
  <c r="E41"/>
  <c r="F41"/>
  <c r="G41"/>
  <c r="H41"/>
  <c r="I41"/>
  <c r="J41"/>
  <c r="K41"/>
  <c r="F35"/>
  <c r="G35"/>
  <c r="H35"/>
  <c r="H25"/>
  <c r="E42"/>
  <c r="F42"/>
  <c r="G42"/>
  <c r="H42"/>
  <c r="E64"/>
  <c r="F64"/>
  <c r="G64"/>
  <c r="H64"/>
  <c r="D37"/>
  <c r="E37"/>
  <c r="F37"/>
  <c r="G37"/>
  <c r="H37"/>
  <c r="F38"/>
  <c r="G38"/>
  <c r="H38"/>
  <c r="F40"/>
  <c r="G40"/>
  <c r="H40"/>
  <c r="J11"/>
  <c r="K77"/>
  <c r="K64"/>
  <c r="K63"/>
  <c r="K62"/>
  <c r="K59"/>
  <c r="K57"/>
  <c r="K53"/>
  <c r="K52"/>
  <c r="K51"/>
  <c r="K50"/>
  <c r="K42"/>
  <c r="K40"/>
  <c r="K39"/>
  <c r="K38"/>
  <c r="K35"/>
  <c r="K27"/>
  <c r="J27"/>
  <c r="K26"/>
  <c r="J26"/>
  <c r="K25"/>
  <c r="J25"/>
  <c r="K23"/>
  <c r="J23"/>
  <c r="K22"/>
  <c r="J22"/>
  <c r="K21"/>
  <c r="J21"/>
  <c r="K20"/>
  <c r="J20"/>
  <c r="K15"/>
  <c r="J15"/>
  <c r="K11"/>
  <c r="K10"/>
  <c r="K83" s="1"/>
  <c r="J10"/>
  <c r="J83" s="1"/>
  <c r="I27"/>
  <c r="I26"/>
  <c r="I25"/>
  <c r="I23"/>
  <c r="I22"/>
  <c r="I21"/>
  <c r="I20"/>
  <c r="I17"/>
  <c r="I15"/>
  <c r="I11"/>
  <c r="I10"/>
  <c r="I83" s="1"/>
  <c r="H83"/>
  <c r="G81"/>
  <c r="E81"/>
  <c r="D77"/>
  <c r="D69"/>
  <c r="D64"/>
  <c r="E63"/>
  <c r="D63"/>
  <c r="D62"/>
  <c r="E60"/>
  <c r="D60"/>
  <c r="E57"/>
  <c r="D57"/>
  <c r="D42"/>
  <c r="D41"/>
  <c r="E40"/>
  <c r="D40"/>
  <c r="E39"/>
  <c r="D39"/>
  <c r="E38"/>
  <c r="D38"/>
  <c r="E35"/>
  <c r="D35"/>
  <c r="E10"/>
  <c r="D10"/>
  <c r="H83" i="2" l="1"/>
  <c r="G10" i="1"/>
  <c r="F10"/>
</calcChain>
</file>

<file path=xl/sharedStrings.xml><?xml version="1.0" encoding="utf-8"?>
<sst xmlns="http://schemas.openxmlformats.org/spreadsheetml/2006/main" count="771" uniqueCount="178">
  <si>
    <t>Поз В.М.</t>
  </si>
  <si>
    <t>Приложение 2</t>
  </si>
  <si>
    <t>к Методическим указаниям,</t>
  </si>
  <si>
    <t>утвержденным приказом ФСТ России</t>
  </si>
  <si>
    <t>от 27.12.2013г. № 1746-Э</t>
  </si>
  <si>
    <t>Смета расходов  на техническую воду</t>
  </si>
  <si>
    <t>№п/п</t>
  </si>
  <si>
    <t>Наименование</t>
  </si>
  <si>
    <t>Единица измерения</t>
  </si>
  <si>
    <t>Истекший год (i-2) 2015г</t>
  </si>
  <si>
    <t>Истекший год (i-1) 2016г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</si>
  <si>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</si>
  <si>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</si>
  <si>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</si>
  <si>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</si>
  <si>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</si>
  <si>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</si>
  <si>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</si>
  <si>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</si>
  <si>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</si>
  <si>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</si>
  <si>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r>
      <rPr>
        <b/>
        <sz val="9"/>
        <rFont val="Arial"/>
        <family val="2"/>
        <charset val="204"/>
      </rPr>
      <t>Производственные расходы</t>
    </r>
  </si>
  <si>
    <r>
      <rPr>
        <b/>
        <sz val="9"/>
        <rFont val="Arial"/>
        <family val="2"/>
        <charset val="204"/>
      </rPr>
      <t>тыс. руб.</t>
    </r>
  </si>
  <si>
    <t>1.1</t>
  </si>
  <si>
    <t>Расходы на приобретение сырья и материалов и их хранение</t>
  </si>
  <si>
    <t>тыс. руб.</t>
  </si>
  <si>
    <t>1.1.1</t>
  </si>
  <si>
    <t>Реагенты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</si>
  <si>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</si>
  <si>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</si>
  <si>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</si>
  <si>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</si>
  <si>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</si>
  <si>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</si>
  <si>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</si>
  <si>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</si>
  <si>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1.2.2</t>
  </si>
  <si>
    <t>теплоэнергия</t>
  </si>
  <si>
    <t>1.2.3</t>
  </si>
  <si>
    <t>теплоноситель</t>
  </si>
  <si>
    <t>1.2.4</t>
  </si>
  <si>
    <t>топливо</t>
  </si>
  <si>
    <t>1.2.5</t>
  </si>
  <si>
    <t>холодная вода</t>
  </si>
  <si>
    <t>1.2.6</t>
  </si>
  <si>
    <t>канализация</t>
  </si>
  <si>
    <t>1.2.7</t>
  </si>
  <si>
    <t>ливневые стоки</t>
  </si>
  <si>
    <t>1.2.8</t>
  </si>
  <si>
    <t>техническая вода</t>
  </si>
  <si>
    <t>1.3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</si>
  <si>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</si>
  <si>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1.4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</si>
  <si>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</si>
  <si>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</si>
  <si>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</si>
  <si>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</si>
  <si>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персонала, в том числе налоги и сборы</t>
  </si>
  <si>
    <t>1.5</t>
  </si>
  <si>
    <t>Расходы на уплату процентов по займам и кредитам</t>
  </si>
  <si>
    <t>1.6</t>
  </si>
  <si>
    <t>Общехозяйственные  расходы</t>
  </si>
  <si>
    <t>1.7</t>
  </si>
  <si>
    <t>Прочие производственные расходы</t>
  </si>
  <si>
    <t>1.7.1</t>
  </si>
  <si>
    <t>Услуги по обращению с осадком сточных вод</t>
  </si>
  <si>
    <t>1.7.2</t>
  </si>
  <si>
    <t>Расходы на амортизацию автотранспорта</t>
  </si>
  <si>
    <t>1.7.3</t>
  </si>
  <si>
    <t>Контроль качества воды и сточных вод</t>
  </si>
  <si>
    <t>1.7.4</t>
  </si>
  <si>
    <t>Расходы на аварийно-диспетчерское обслуживание</t>
  </si>
  <si>
    <r>
      <rPr>
        <b/>
        <sz val="9"/>
        <rFont val="Arial"/>
        <family val="2"/>
        <charset val="204"/>
      </rPr>
      <t>Ремонтные расходы</t>
    </r>
  </si>
  <si>
    <t>2.1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</si>
  <si>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</si>
  <si>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2.2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</si>
  <si>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</si>
  <si>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</si>
  <si>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</si>
  <si>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</si>
  <si>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</si>
  <si>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</si>
  <si>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</si>
  <si>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r>
      <rPr>
        <b/>
        <sz val="9"/>
        <rFont val="Arial"/>
        <family val="2"/>
        <charset val="204"/>
      </rPr>
      <t>3</t>
    </r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</si>
  <si>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</si>
  <si>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</si>
  <si>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</si>
  <si>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</si>
  <si>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</si>
  <si>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</si>
  <si>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</si>
  <si>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</si>
  <si>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</si>
  <si>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</si>
  <si>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</si>
  <si>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</si>
  <si>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по вневедомственной охране объектов и территорий</t>
  </si>
  <si>
    <t>3.1.6</t>
  </si>
  <si>
    <t>информационные услуги</t>
  </si>
  <si>
    <t>3.1.7</t>
  </si>
  <si>
    <t>управленческие услуги</t>
  </si>
  <si>
    <t>3.2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</si>
  <si>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</si>
  <si>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</si>
  <si>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</si>
  <si>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</si>
  <si>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</si>
  <si>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</si>
  <si>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</si>
  <si>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</si>
  <si>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</si>
  <si>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</si>
  <si>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</si>
  <si>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</si>
  <si>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</si>
  <si>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</si>
  <si>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</si>
  <si>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3.7.1</t>
  </si>
  <si>
    <t>Расходы на амортизацию непроизводственных активов</t>
  </si>
  <si>
    <t>3.7.2</t>
  </si>
  <si>
    <t>Расходы по охране объектов и территорий</t>
  </si>
  <si>
    <r>
      <rPr>
        <b/>
        <sz val="9"/>
        <rFont val="Arial"/>
        <family val="2"/>
        <charset val="204"/>
      </rPr>
      <t>4</t>
    </r>
  </si>
  <si>
    <r>
      <rPr>
        <b/>
        <sz val="9"/>
        <rFont val="Arial"/>
        <family val="2"/>
        <charset val="204"/>
      </rPr>
      <t>Сбытовые расходы гарантирующих организаций</t>
    </r>
  </si>
  <si>
    <t>4.1</t>
  </si>
  <si>
    <t>Расходы по сомнительным долгам, в размере не более 2 % НВВ</t>
  </si>
  <si>
    <r>
      <rPr>
        <b/>
        <sz val="9"/>
        <rFont val="Arial"/>
        <family val="2"/>
        <charset val="204"/>
      </rPr>
      <t>5</t>
    </r>
  </si>
  <si>
    <r>
      <rPr>
        <b/>
        <sz val="9"/>
        <rFont val="Arial"/>
        <family val="2"/>
        <charset val="204"/>
      </rPr>
      <t>Амортизация</t>
    </r>
  </si>
  <si>
    <t>5.1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</si>
  <si>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</si>
  <si>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r>
      <rPr>
        <b/>
        <sz val="9"/>
        <rFont val="Arial"/>
        <family val="2"/>
        <charset val="204"/>
      </rPr>
      <t>6</t>
    </r>
  </si>
  <si>
    <r>
      <rPr>
        <b/>
        <sz val="9"/>
        <rFont val="Arial"/>
        <family val="2"/>
        <charset val="204"/>
      </rPr>
      <t>Расходы на арендную плату, лизинговые платежи, концессионную плату</t>
    </r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</si>
  <si>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</si>
  <si>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</si>
  <si>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</si>
  <si>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</si>
  <si>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</si>
  <si>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</si>
  <si>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</si>
  <si>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</si>
  <si>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r>
      <rPr>
        <b/>
        <sz val="9"/>
        <rFont val="Arial"/>
        <family val="2"/>
        <charset val="204"/>
      </rPr>
      <t>7</t>
    </r>
  </si>
  <si>
    <r>
      <rPr>
        <b/>
        <sz val="9"/>
        <rFont val="Arial"/>
        <family val="2"/>
        <charset val="204"/>
      </rPr>
      <t>Расходы, связанные с уплатой налогов и сборов</t>
    </r>
  </si>
  <si>
    <t>7.1</t>
  </si>
  <si>
    <t>Налог на прибыль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</si>
  <si>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</si>
  <si>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</si>
  <si>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</si>
  <si>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</si>
  <si>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</si>
  <si>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 водным объектом</t>
  </si>
  <si>
    <t>7.5</t>
  </si>
  <si>
    <t>Земельный налог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</si>
  <si>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</si>
  <si>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</si>
  <si>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</si>
  <si>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</si>
  <si>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r>
      <rPr>
        <b/>
        <sz val="9"/>
        <rFont val="Arial"/>
        <family val="2"/>
        <charset val="204"/>
      </rPr>
      <t>Нормативная прибыль</t>
    </r>
  </si>
  <si>
    <t>8.1</t>
  </si>
  <si>
    <t>Средства на возврат займов и кредитов и процентов по ним</t>
  </si>
  <si>
    <t>8.2</t>
  </si>
  <si>
    <t>Расходы на капитальные вложения</t>
  </si>
  <si>
    <t>8.3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</si>
  <si>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</si>
  <si>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8.4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</si>
  <si>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</si>
  <si>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8.5</t>
  </si>
  <si>
    <t>Величина нормативной прибыли, определенная в соответствии с пунктом 31 настоящих Методических указаний</t>
  </si>
  <si>
    <r>
      <rPr>
        <b/>
        <sz val="9"/>
        <rFont val="Arial"/>
        <family val="2"/>
        <charset val="204"/>
      </rPr>
      <t>9</t>
    </r>
  </si>
  <si>
    <r>
      <rPr>
        <b/>
        <sz val="9"/>
        <rFont val="Arial"/>
        <family val="2"/>
        <charset val="204"/>
      </rPr>
      <t>Итого НВВ</t>
    </r>
  </si>
  <si>
    <t>Главный инженер ПАО "ЯСЗ"</t>
  </si>
  <si>
    <t>Зайцев А.М.</t>
  </si>
  <si>
    <t>Согласовано:</t>
  </si>
  <si>
    <t xml:space="preserve">Главный бухгалтер </t>
  </si>
  <si>
    <t>Заикина Н.В.</t>
  </si>
  <si>
    <t xml:space="preserve">Зам.начальника ОЭ </t>
  </si>
  <si>
    <t>Истекший год (i-1) 2017г</t>
  </si>
  <si>
    <t>Истекший год (i-1) 2018г</t>
  </si>
  <si>
    <t>Смета расходов  на транспортировку сточных вод</t>
  </si>
  <si>
    <t>Смета расходов  на транспортировку водоснабжения</t>
  </si>
</sst>
</file>

<file path=xl/styles.xml><?xml version="1.0" encoding="utf-8"?>
<styleSheet xmlns="http://schemas.openxmlformats.org/spreadsheetml/2006/main">
  <numFmts count="2">
    <numFmt numFmtId="165" formatCode="0.0"/>
    <numFmt numFmtId="167" formatCode="0.000"/>
  </numFmts>
  <fonts count="15">
    <font>
      <sz val="10"/>
      <name val="Arial Cyr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9" tint="-0.499984740745262"/>
      <name val="Arial"/>
      <family val="2"/>
      <charset val="204"/>
    </font>
    <font>
      <sz val="9"/>
      <color theme="9" tint="-0.499984740745262"/>
      <name val="Arial Cyr"/>
      <charset val="204"/>
    </font>
    <font>
      <b/>
      <sz val="9"/>
      <color theme="9" tint="-0.499984740745262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4" applyBorder="0">
      <alignment horizontal="center" vertical="center" wrapText="1"/>
    </xf>
    <xf numFmtId="4" fontId="4" fillId="2" borderId="3" applyBorder="0">
      <alignment horizontal="right"/>
    </xf>
    <xf numFmtId="4" fontId="4" fillId="3" borderId="0" applyFont="0" applyBorder="0">
      <alignment horizontal="right"/>
    </xf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 wrapText="1"/>
    </xf>
    <xf numFmtId="2" fontId="10" fillId="4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9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9" fontId="0" fillId="0" borderId="0" xfId="0" applyNumberFormat="1"/>
    <xf numFmtId="165" fontId="11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12" fillId="0" borderId="3" xfId="0" applyNumberFormat="1" applyFont="1" applyFill="1" applyBorder="1" applyAlignment="1">
      <alignment horizontal="right"/>
    </xf>
    <xf numFmtId="2" fontId="12" fillId="0" borderId="3" xfId="0" applyNumberFormat="1" applyFont="1" applyFill="1" applyBorder="1" applyAlignment="1">
      <alignment horizontal="right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2" fontId="9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165" fontId="10" fillId="4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2" fontId="11" fillId="0" borderId="3" xfId="0" applyNumberFormat="1" applyFont="1" applyFill="1" applyBorder="1" applyAlignment="1">
      <alignment horizontal="right" vertical="center" wrapText="1"/>
    </xf>
    <xf numFmtId="165" fontId="10" fillId="5" borderId="3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65" fontId="0" fillId="0" borderId="0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/>
    <xf numFmtId="165" fontId="0" fillId="0" borderId="0" xfId="0" applyNumberFormat="1" applyFill="1"/>
    <xf numFmtId="165" fontId="11" fillId="0" borderId="6" xfId="0" applyNumberFormat="1" applyFont="1" applyFill="1" applyBorder="1" applyAlignment="1">
      <alignment horizontal="right" vertical="center" wrapText="1"/>
    </xf>
    <xf numFmtId="165" fontId="11" fillId="0" borderId="5" xfId="0" applyNumberFormat="1" applyFont="1" applyFill="1" applyBorder="1" applyAlignment="1">
      <alignment horizontal="right" vertical="center" wrapText="1"/>
    </xf>
    <xf numFmtId="2" fontId="11" fillId="0" borderId="6" xfId="0" applyNumberFormat="1" applyFont="1" applyFill="1" applyBorder="1" applyAlignment="1">
      <alignment horizontal="right" vertical="center" wrapText="1"/>
    </xf>
    <xf numFmtId="2" fontId="11" fillId="0" borderId="5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right" vertical="center" wrapText="1"/>
    </xf>
  </cellXfs>
  <cellStyles count="6">
    <cellStyle name="Excel Built-in Normal" xfId="1"/>
    <cellStyle name="Заголовок" xfId="2"/>
    <cellStyle name="ЗаголовокСтолбца" xfId="3"/>
    <cellStyle name="Значение" xfId="4"/>
    <cellStyle name="Обычный" xfId="0" builtinId="0"/>
    <cellStyle name="Формула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2015\&#1055;&#1077;&#1088;&#1077;&#1076;&#1072;&#1095;&#1072;%202013&#1075;%20&#1092;.3.1%20&#1086;&#1090;%20&#1047;&#1072;&#1081;&#1094;&#1077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2018\&#1058;&#1077;&#1093;&#1085;&#1080;&#1095;&#1077;&#1089;&#1082;&#1072;&#1103;%20&#1074;&#1086;&#1076;&#1072;%20&#1085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 t="str">
            <v>Ярославская область</v>
          </cell>
        </row>
        <row r="10">
          <cell r="F10">
            <v>2013</v>
          </cell>
        </row>
        <row r="13">
          <cell r="F13" t="str">
            <v>ОАО "Ярославский судостроительный завод"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Прил.1 водоснабжение"/>
      <sheetName val="Прил.2 СМЕТА"/>
      <sheetName val="Прил.2.1 Материалы"/>
      <sheetName val="Прил.2.1.1 расшифровка мат."/>
      <sheetName val="Прил.2.1.2 электроэнергия"/>
      <sheetName val="Прил.2.1.3 тепл.энергия"/>
      <sheetName val="Прил.2.1.4 теплоноситель"/>
      <sheetName val="Прил.2.1.5 топливо"/>
      <sheetName val="Прил.2.1.6 холод.вода"/>
      <sheetName val="Прил.2.1.6 Тр-т холод.воды"/>
      <sheetName val="Прил.2.1.6 КНС воды"/>
      <sheetName val="Прил.2.1.6 Тр-т КНС воды"/>
      <sheetName val="Прил.2.1.6 Ливневые стоки"/>
      <sheetName val="Прил.2.1.6 Технической воды"/>
      <sheetName val="Прил.2.2 оплата труда"/>
      <sheetName val="П2.2.1 опл.тр.по видам"/>
      <sheetName val="Прил.2.3 Амортизация"/>
      <sheetName val="Прил.2.3 источ.фин."/>
      <sheetName val="Прил.3 индексы"/>
      <sheetName val="Прил.4 тариф"/>
      <sheetName val="Прил.5 тариф"/>
      <sheetName val="Прил.6 тариф "/>
      <sheetName val="прил.6.1опрер.расх."/>
      <sheetName val="Прил.6.2 эл.эн.передача"/>
      <sheetName val="Прил.6.3 неподкон.расх."/>
      <sheetName val="Прил.6.5 индекс"/>
      <sheetName val="Прил.6.6 операц.расх."/>
      <sheetName val="Прил.6.7 "/>
      <sheetName val="Прил.6.8 "/>
      <sheetName val="Прил.6,9"/>
      <sheetName val="Прил.6.10"/>
      <sheetName val="Прил.6.11"/>
      <sheetName val="Прил.7"/>
      <sheetName val="Прил.8"/>
      <sheetName val="Налоги"/>
      <sheetName val="РАЗНОЕ"/>
      <sheetName val="Распред.ОХР"/>
      <sheetName val="ФОТ 1чел."/>
      <sheetName val="ФЗП 2017"/>
      <sheetName val="Техвода2018"/>
      <sheetName val="ОСВ 2016-исх"/>
      <sheetName val="ОСВ 2016-ДЭиРТ"/>
      <sheetName val="Амортизация 2017-исх"/>
      <sheetName val="Амортизация 2017г-ДЭиРТ"/>
      <sheetName val="СК факта ремонтов 2016"/>
      <sheetName val="ОСВ-ремонты факт 2016г"/>
      <sheetName val="СК ремонты на 2018г"/>
      <sheetName val="Ремонты-план"/>
      <sheetName val="Трубопроводы ЯСЗ -исх"/>
      <sheetName val="Ремонты 2017г"/>
      <sheetName val="Трубопроводы ЯСЗ"/>
      <sheetName val="ПП ТВС Прил7"/>
      <sheetName val="ПП ТВС Прил.7-3"/>
      <sheetName val="ПП ТВС Прил7-4,5,6"/>
      <sheetName val="ПП ТВС Прил3"/>
      <sheetName val="ПП ТВО прил4-5"/>
      <sheetName val="ПП ХВС-ВО-прил.6 "/>
      <sheetName val="Пояснение к факту14г"/>
      <sheetName val="ПП ТВС факт 2016 Прил.3"/>
      <sheetName val="Прилож.5"/>
      <sheetName val="ПП ТВ2018-22гг Пр.2"/>
      <sheetName val="ПП ТВ Пр.2-2"/>
      <sheetName val="ПП ТВ Пр.2-3"/>
      <sheetName val="ТВ Прилож.3"/>
      <sheetName val="Сметы 2015-2016гг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</sheetData>
      <sheetData sheetId="16" refreshError="1"/>
      <sheetData sheetId="17">
        <row r="47">
          <cell r="D47">
            <v>95.060279999999992</v>
          </cell>
          <cell r="E47">
            <v>95.060279999999992</v>
          </cell>
        </row>
        <row r="48">
          <cell r="D48">
            <v>13.345279999999999</v>
          </cell>
          <cell r="E48">
            <v>13.345279999999999</v>
          </cell>
        </row>
        <row r="49">
          <cell r="D49">
            <v>0</v>
          </cell>
          <cell r="E49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O91"/>
  <sheetViews>
    <sheetView workbookViewId="0">
      <selection sqref="A1:XFD1048576"/>
    </sheetView>
  </sheetViews>
  <sheetFormatPr defaultRowHeight="21" customHeight="1" outlineLevelCol="1"/>
  <cols>
    <col min="2" max="2" width="41.85546875" customWidth="1"/>
    <col min="3" max="3" width="9.140625" style="1"/>
    <col min="8" max="8" width="10" customWidth="1"/>
    <col min="9" max="11" width="9.140625" hidden="1" customWidth="1" outlineLevel="1"/>
    <col min="12" max="12" width="9.140625" collapsed="1"/>
  </cols>
  <sheetData>
    <row r="1" spans="1:11" ht="21" customHeight="1">
      <c r="A1" s="2"/>
      <c r="B1" s="2"/>
      <c r="C1" s="2"/>
      <c r="D1" s="2"/>
      <c r="E1" s="2"/>
      <c r="F1" s="3" t="s">
        <v>1</v>
      </c>
      <c r="G1" s="3"/>
      <c r="H1" s="3"/>
    </row>
    <row r="2" spans="1:11" ht="21" customHeight="1">
      <c r="A2" s="2"/>
      <c r="B2" s="2"/>
      <c r="C2" s="2"/>
      <c r="D2" s="2"/>
      <c r="E2" s="2"/>
      <c r="F2" s="3" t="s">
        <v>2</v>
      </c>
      <c r="G2" s="3"/>
      <c r="H2" s="3"/>
    </row>
    <row r="3" spans="1:11" ht="21" customHeight="1">
      <c r="A3" s="2"/>
      <c r="B3" s="2"/>
      <c r="C3" s="2"/>
      <c r="D3" s="2"/>
      <c r="E3" s="2"/>
      <c r="F3" s="3" t="s">
        <v>3</v>
      </c>
      <c r="G3" s="3"/>
      <c r="H3" s="3"/>
    </row>
    <row r="4" spans="1:11" ht="21" customHeight="1">
      <c r="A4" s="2"/>
      <c r="B4" s="2"/>
      <c r="C4" s="2"/>
      <c r="D4" s="2"/>
      <c r="E4" s="2"/>
      <c r="F4" s="3" t="s">
        <v>4</v>
      </c>
      <c r="G4" s="3"/>
      <c r="H4" s="3"/>
    </row>
    <row r="5" spans="1:11" ht="21" customHeight="1">
      <c r="A5" s="4" t="s">
        <v>5</v>
      </c>
      <c r="B5" s="5"/>
      <c r="C5" s="5"/>
      <c r="D5" s="5"/>
      <c r="E5" s="5"/>
      <c r="F5" s="5"/>
      <c r="G5" s="5"/>
      <c r="H5" s="5"/>
    </row>
    <row r="6" spans="1:11" ht="21" customHeight="1">
      <c r="A6" s="2"/>
      <c r="B6" s="6"/>
      <c r="C6" s="2"/>
      <c r="D6" s="2"/>
      <c r="E6" s="2"/>
      <c r="F6" s="2"/>
      <c r="G6" s="2"/>
      <c r="H6" s="2"/>
    </row>
    <row r="7" spans="1:11" ht="39" customHeight="1">
      <c r="A7" s="7" t="s">
        <v>6</v>
      </c>
      <c r="B7" s="7" t="s">
        <v>7</v>
      </c>
      <c r="C7" s="7" t="s">
        <v>8</v>
      </c>
      <c r="D7" s="7" t="s">
        <v>9</v>
      </c>
      <c r="E7" s="7"/>
      <c r="F7" s="50" t="s">
        <v>10</v>
      </c>
      <c r="G7" s="51"/>
      <c r="H7" s="50" t="s">
        <v>174</v>
      </c>
      <c r="I7" s="51"/>
      <c r="J7" s="50" t="s">
        <v>175</v>
      </c>
      <c r="K7" s="51"/>
    </row>
    <row r="8" spans="1:11" ht="19.5" customHeight="1">
      <c r="A8" s="7"/>
      <c r="B8" s="7"/>
      <c r="C8" s="7"/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8" t="s">
        <v>11</v>
      </c>
      <c r="K8" s="8" t="s">
        <v>12</v>
      </c>
    </row>
    <row r="9" spans="1:11" ht="13.5" customHeight="1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18</v>
      </c>
      <c r="I9" s="9" t="s">
        <v>19</v>
      </c>
      <c r="J9" s="9" t="s">
        <v>18</v>
      </c>
      <c r="K9" s="9" t="s">
        <v>19</v>
      </c>
    </row>
    <row r="10" spans="1:11" ht="21" customHeight="1">
      <c r="A10" s="10" t="s">
        <v>13</v>
      </c>
      <c r="B10" s="10" t="s">
        <v>21</v>
      </c>
      <c r="C10" s="11" t="s">
        <v>22</v>
      </c>
      <c r="D10" s="12">
        <f>D11+D15+D24+D25+D28+D29+D30</f>
        <v>2692.0081667499999</v>
      </c>
      <c r="E10" s="12">
        <f>E11+E15+E24+E25+E28+E29+E30</f>
        <v>2962.7274600800001</v>
      </c>
      <c r="F10" s="12">
        <f>F11+F15+F24+F25+F28+F29+F30</f>
        <v>2812.98018624</v>
      </c>
      <c r="G10" s="12">
        <f>G11+G15+G24+G25+G28+G29+G30</f>
        <v>2777.7060106522999</v>
      </c>
      <c r="H10" s="12">
        <f>H11+H15+H24+H25+H28+H29+H30</f>
        <v>2922.98</v>
      </c>
      <c r="I10" s="12">
        <f>I11+I15+I24+I25+I28+I29+I30</f>
        <v>0</v>
      </c>
      <c r="J10" s="12">
        <f>J11+J15+J24+J25+J28+J29+J30</f>
        <v>0</v>
      </c>
      <c r="K10" s="12">
        <f>K11+K15+K24+K25+K28+K29+K30</f>
        <v>0</v>
      </c>
    </row>
    <row r="11" spans="1:11" ht="21" customHeight="1">
      <c r="A11" s="13" t="s">
        <v>23</v>
      </c>
      <c r="B11" s="13" t="s">
        <v>24</v>
      </c>
      <c r="C11" s="14" t="s">
        <v>25</v>
      </c>
      <c r="D11" s="15">
        <v>37.35</v>
      </c>
      <c r="E11" s="15">
        <v>37.97</v>
      </c>
      <c r="F11" s="15">
        <v>38.19</v>
      </c>
      <c r="G11" s="15">
        <v>52.27</v>
      </c>
      <c r="H11" s="15">
        <v>67.88</v>
      </c>
      <c r="I11" s="15">
        <f>SUM(I12:I14)</f>
        <v>0</v>
      </c>
      <c r="J11" s="15">
        <f>SUM(J12:J14)</f>
        <v>0</v>
      </c>
      <c r="K11" s="15">
        <f>SUM(K12:K14)</f>
        <v>0</v>
      </c>
    </row>
    <row r="12" spans="1:11" ht="21" customHeight="1">
      <c r="A12" s="13" t="s">
        <v>26</v>
      </c>
      <c r="B12" s="13" t="s">
        <v>27</v>
      </c>
      <c r="C12" s="16" t="s">
        <v>25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</row>
    <row r="13" spans="1:11" ht="21" customHeight="1">
      <c r="A13" s="13" t="s">
        <v>28</v>
      </c>
      <c r="B13" s="13" t="s">
        <v>29</v>
      </c>
      <c r="C13" s="16" t="s">
        <v>25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</row>
    <row r="14" spans="1:11" ht="21" customHeight="1">
      <c r="A14" s="13" t="s">
        <v>30</v>
      </c>
      <c r="B14" s="13" t="s">
        <v>31</v>
      </c>
      <c r="C14" s="16" t="s">
        <v>25</v>
      </c>
      <c r="D14" s="17">
        <v>37.35</v>
      </c>
      <c r="E14" s="17">
        <v>37.97495</v>
      </c>
      <c r="F14" s="17">
        <v>38.19</v>
      </c>
      <c r="G14" s="17">
        <v>52.274009999999997</v>
      </c>
      <c r="H14" s="17">
        <f>38.19+29.69</f>
        <v>67.88</v>
      </c>
      <c r="I14" s="17"/>
      <c r="J14" s="17"/>
      <c r="K14" s="17"/>
    </row>
    <row r="15" spans="1:11" ht="21" customHeight="1">
      <c r="A15" s="13" t="s">
        <v>32</v>
      </c>
      <c r="B15" s="13" t="s">
        <v>33</v>
      </c>
      <c r="C15" s="14" t="s">
        <v>25</v>
      </c>
      <c r="D15" s="15">
        <v>1168.54610275</v>
      </c>
      <c r="E15" s="15">
        <v>1484.7565755999999</v>
      </c>
      <c r="F15" s="15">
        <v>1218.6284863999999</v>
      </c>
      <c r="G15" s="15">
        <v>1351.8479906522998</v>
      </c>
      <c r="H15" s="15">
        <f>929.5+317.11+52.33</f>
        <v>1298.94</v>
      </c>
      <c r="I15" s="15">
        <f>SUM(I16:I23)</f>
        <v>0</v>
      </c>
      <c r="J15" s="15">
        <f>SUM(J16:J23)</f>
        <v>0</v>
      </c>
      <c r="K15" s="15">
        <f>SUM(K16:K23)</f>
        <v>0</v>
      </c>
    </row>
    <row r="16" spans="1:11" ht="21" customHeight="1">
      <c r="A16" s="13" t="s">
        <v>34</v>
      </c>
      <c r="B16" s="13" t="s">
        <v>35</v>
      </c>
      <c r="C16" s="16" t="s">
        <v>25</v>
      </c>
      <c r="D16" s="18">
        <v>835.11049999999989</v>
      </c>
      <c r="E16" s="18">
        <v>994.70717999999999</v>
      </c>
      <c r="F16" s="18">
        <v>867.11164799999995</v>
      </c>
      <c r="G16" s="18">
        <v>978.72599065229997</v>
      </c>
      <c r="H16" s="18">
        <v>929.5</v>
      </c>
      <c r="I16" s="18"/>
      <c r="J16" s="18"/>
      <c r="K16" s="18"/>
    </row>
    <row r="17" spans="1:15" ht="21" customHeight="1">
      <c r="A17" s="13" t="s">
        <v>36</v>
      </c>
      <c r="B17" s="13" t="s">
        <v>37</v>
      </c>
      <c r="C17" s="16" t="s">
        <v>25</v>
      </c>
      <c r="D17" s="17">
        <v>286.66097074999999</v>
      </c>
      <c r="E17" s="17">
        <v>370.08974159999997</v>
      </c>
      <c r="F17" s="17">
        <v>301.71767840000001</v>
      </c>
      <c r="G17" s="17">
        <v>321.70100000000002</v>
      </c>
      <c r="H17" s="17">
        <v>317.11</v>
      </c>
      <c r="I17" s="17">
        <f>'[2]Прил.2.1.3 тепл.энергия'!I17</f>
        <v>0</v>
      </c>
      <c r="J17" s="17"/>
      <c r="K17" s="17"/>
    </row>
    <row r="18" spans="1:15" ht="21" customHeight="1">
      <c r="A18" s="13" t="s">
        <v>38</v>
      </c>
      <c r="B18" s="13" t="s">
        <v>39</v>
      </c>
      <c r="C18" s="16" t="s">
        <v>25</v>
      </c>
      <c r="D18" s="20"/>
      <c r="E18" s="20"/>
      <c r="F18" s="20"/>
      <c r="G18" s="17"/>
      <c r="H18" s="20"/>
      <c r="I18" s="17"/>
      <c r="J18" s="20"/>
      <c r="K18" s="17"/>
    </row>
    <row r="19" spans="1:15" ht="21" customHeight="1">
      <c r="A19" s="13" t="s">
        <v>40</v>
      </c>
      <c r="B19" s="13" t="s">
        <v>41</v>
      </c>
      <c r="C19" s="16" t="s">
        <v>25</v>
      </c>
      <c r="D19" s="20"/>
      <c r="E19" s="20"/>
      <c r="F19" s="20"/>
      <c r="G19" s="17"/>
      <c r="H19" s="20"/>
      <c r="I19" s="17"/>
      <c r="J19" s="20"/>
      <c r="K19" s="17"/>
    </row>
    <row r="20" spans="1:15" ht="21" customHeight="1">
      <c r="A20" s="13" t="s">
        <v>42</v>
      </c>
      <c r="B20" s="13" t="s">
        <v>43</v>
      </c>
      <c r="C20" s="16" t="s">
        <v>25</v>
      </c>
      <c r="D20" s="17">
        <v>8.8704000000000001</v>
      </c>
      <c r="E20" s="17">
        <v>8.8704000000000001</v>
      </c>
      <c r="F20" s="17">
        <v>9.0143999999999984</v>
      </c>
      <c r="G20" s="17">
        <v>9.56</v>
      </c>
      <c r="H20" s="17">
        <v>9.84</v>
      </c>
      <c r="I20" s="17">
        <f>'[2]Прил.2.1.6 холод.вода'!I13+'[2]Прил.2.1.6 Тр-т холод.воды'!I13</f>
        <v>0</v>
      </c>
      <c r="J20" s="17">
        <f>'[2]Прил.2.1.6 холод.вода'!J13+'[2]Прил.2.1.6 Тр-т холод.воды'!J13</f>
        <v>0</v>
      </c>
      <c r="K20" s="17">
        <f>'[2]Прил.2.1.6 холод.вода'!K13+'[2]Прил.2.1.6 Тр-т холод.воды'!K13</f>
        <v>0</v>
      </c>
    </row>
    <row r="21" spans="1:15" ht="21" customHeight="1">
      <c r="A21" s="13" t="s">
        <v>44</v>
      </c>
      <c r="B21" s="13" t="s">
        <v>45</v>
      </c>
      <c r="C21" s="16" t="s">
        <v>25</v>
      </c>
      <c r="D21" s="17">
        <v>6.7007999999999992</v>
      </c>
      <c r="E21" s="17">
        <v>6.7007999999999992</v>
      </c>
      <c r="F21" s="17">
        <v>6.7775999999999996</v>
      </c>
      <c r="G21" s="17">
        <v>7.2449999999999992</v>
      </c>
      <c r="H21" s="17">
        <v>7.9</v>
      </c>
      <c r="I21" s="17">
        <f>'[2]Прил.2.1.6 КНС воды'!I13+'[2]Прил.2.1.6 Тр-т КНС воды'!I13</f>
        <v>0</v>
      </c>
      <c r="J21" s="17">
        <f>'[2]Прил.2.1.6 КНС воды'!J13+'[2]Прил.2.1.6 Тр-т КНС воды'!J13</f>
        <v>0</v>
      </c>
      <c r="K21" s="17">
        <f>'[2]Прил.2.1.6 КНС воды'!K13+'[2]Прил.2.1.6 Тр-т КНС воды'!K13</f>
        <v>0</v>
      </c>
    </row>
    <row r="22" spans="1:15" ht="21" customHeight="1">
      <c r="A22" s="13" t="s">
        <v>46</v>
      </c>
      <c r="B22" s="13" t="s">
        <v>47</v>
      </c>
      <c r="C22" s="16" t="s">
        <v>25</v>
      </c>
      <c r="D22" s="17">
        <v>16.036032000000002</v>
      </c>
      <c r="E22" s="17">
        <v>55.074419999999989</v>
      </c>
      <c r="F22" s="17">
        <v>18.315000000000001</v>
      </c>
      <c r="G22" s="17">
        <v>18.989999999999998</v>
      </c>
      <c r="H22" s="17">
        <v>18.989999999999998</v>
      </c>
      <c r="I22" s="17">
        <f>'[2]Прил.2.1.6 Ливневые стоки'!I13</f>
        <v>0</v>
      </c>
      <c r="J22" s="17">
        <f>'[2]Прил.2.1.6 Ливневые стоки'!J13</f>
        <v>0</v>
      </c>
      <c r="K22" s="17">
        <f>'[2]Прил.2.1.6 Ливневые стоки'!K13</f>
        <v>0</v>
      </c>
    </row>
    <row r="23" spans="1:15" ht="21" customHeight="1">
      <c r="A23" s="13" t="s">
        <v>48</v>
      </c>
      <c r="B23" s="13" t="s">
        <v>49</v>
      </c>
      <c r="C23" s="16" t="s">
        <v>25</v>
      </c>
      <c r="D23" s="17">
        <v>15.167399999999999</v>
      </c>
      <c r="E23" s="17">
        <v>49.314033999999999</v>
      </c>
      <c r="F23" s="17">
        <v>15.692159999999999</v>
      </c>
      <c r="G23" s="17">
        <v>15.625999999999999</v>
      </c>
      <c r="H23" s="17">
        <v>15.625999999999999</v>
      </c>
      <c r="I23" s="17">
        <f>'[2]Прил.2.1.6 Технической воды'!I13</f>
        <v>0</v>
      </c>
      <c r="J23" s="17">
        <f>'[2]Прил.2.1.6 Технической воды'!J13</f>
        <v>0</v>
      </c>
      <c r="K23" s="17">
        <f>'[2]Прил.2.1.6 Технической воды'!K13</f>
        <v>0</v>
      </c>
    </row>
    <row r="24" spans="1:15" ht="21" customHeight="1">
      <c r="A24" s="13" t="s">
        <v>50</v>
      </c>
      <c r="B24" s="13" t="s">
        <v>51</v>
      </c>
      <c r="C24" s="14" t="s">
        <v>25</v>
      </c>
      <c r="D24" s="21"/>
      <c r="E24" s="21"/>
      <c r="F24" s="21"/>
      <c r="G24" s="15"/>
      <c r="H24" s="21"/>
      <c r="I24" s="15"/>
      <c r="J24" s="21"/>
      <c r="K24" s="15"/>
    </row>
    <row r="25" spans="1:15" ht="21" customHeight="1">
      <c r="A25" s="13" t="s">
        <v>52</v>
      </c>
      <c r="B25" s="13" t="s">
        <v>53</v>
      </c>
      <c r="C25" s="14" t="s">
        <v>25</v>
      </c>
      <c r="D25" s="15">
        <v>1252.9520640000001</v>
      </c>
      <c r="E25" s="15">
        <v>1194.7008844800002</v>
      </c>
      <c r="F25" s="15">
        <v>1308.0816998400001</v>
      </c>
      <c r="G25" s="15">
        <v>1161.8126199999999</v>
      </c>
      <c r="H25" s="15">
        <f>H26+H27</f>
        <v>1308.08</v>
      </c>
      <c r="I25" s="15">
        <f>SUM(I26:I27)</f>
        <v>0</v>
      </c>
      <c r="J25" s="15">
        <f>SUM(J26:J27)</f>
        <v>0</v>
      </c>
      <c r="K25" s="15">
        <f>SUM(K26:K27)</f>
        <v>0</v>
      </c>
    </row>
    <row r="26" spans="1:15" ht="21" customHeight="1">
      <c r="A26" s="13" t="s">
        <v>54</v>
      </c>
      <c r="B26" s="13" t="s">
        <v>55</v>
      </c>
      <c r="C26" s="16" t="s">
        <v>25</v>
      </c>
      <c r="D26" s="17">
        <v>943.48800000000006</v>
      </c>
      <c r="E26" s="17">
        <v>899.62416000000019</v>
      </c>
      <c r="F26" s="17">
        <v>985.00128000000007</v>
      </c>
      <c r="G26" s="17">
        <v>865.77743999999996</v>
      </c>
      <c r="H26" s="17">
        <v>985</v>
      </c>
      <c r="I26" s="17">
        <f>'[2]Прил.2.2 оплата труда'!I36</f>
        <v>0</v>
      </c>
      <c r="J26" s="17">
        <f>'[2]Прил.2.2 оплата труда'!J36</f>
        <v>0</v>
      </c>
      <c r="K26" s="17">
        <f>'[2]Прил.2.2 оплата труда'!K36</f>
        <v>0</v>
      </c>
      <c r="O26" s="22"/>
    </row>
    <row r="27" spans="1:15" ht="21" customHeight="1">
      <c r="A27" s="13" t="s">
        <v>56</v>
      </c>
      <c r="B27" s="13" t="s">
        <v>57</v>
      </c>
      <c r="C27" s="16" t="s">
        <v>25</v>
      </c>
      <c r="D27" s="17">
        <v>309.46406400000001</v>
      </c>
      <c r="E27" s="17">
        <v>295.07672448000005</v>
      </c>
      <c r="F27" s="17">
        <v>323.08041984000005</v>
      </c>
      <c r="G27" s="17">
        <v>296.03518000000003</v>
      </c>
      <c r="H27" s="17">
        <v>323.08</v>
      </c>
      <c r="I27" s="17">
        <f>'[2]Прил.2.2 оплата труда'!I37</f>
        <v>0</v>
      </c>
      <c r="J27" s="17">
        <f>'[2]Прил.2.2 оплата труда'!J37</f>
        <v>0</v>
      </c>
      <c r="K27" s="17">
        <f>'[2]Прил.2.2 оплата труда'!K37</f>
        <v>0</v>
      </c>
      <c r="O27" s="22"/>
    </row>
    <row r="28" spans="1:15" ht="21" customHeight="1">
      <c r="A28" s="13" t="s">
        <v>58</v>
      </c>
      <c r="B28" s="13" t="s">
        <v>59</v>
      </c>
      <c r="C28" s="14" t="s">
        <v>25</v>
      </c>
      <c r="D28" s="21"/>
      <c r="E28" s="21"/>
      <c r="F28" s="21"/>
      <c r="G28" s="15"/>
      <c r="H28" s="21"/>
      <c r="I28" s="15"/>
      <c r="J28" s="21"/>
      <c r="K28" s="15"/>
      <c r="O28" s="22"/>
    </row>
    <row r="29" spans="1:15" ht="21" customHeight="1">
      <c r="A29" s="13" t="s">
        <v>60</v>
      </c>
      <c r="B29" s="13" t="s">
        <v>61</v>
      </c>
      <c r="C29" s="14" t="s">
        <v>25</v>
      </c>
      <c r="D29" s="23">
        <v>233.16</v>
      </c>
      <c r="E29" s="23">
        <v>245.3</v>
      </c>
      <c r="F29" s="15">
        <v>248.08</v>
      </c>
      <c r="G29" s="15">
        <v>211.77539999999999</v>
      </c>
      <c r="H29" s="15">
        <v>248.08</v>
      </c>
      <c r="I29" s="15"/>
      <c r="J29" s="15"/>
      <c r="K29" s="15"/>
    </row>
    <row r="30" spans="1:15" s="19" customFormat="1" ht="21" customHeight="1">
      <c r="A30" s="24" t="s">
        <v>62</v>
      </c>
      <c r="B30" s="24" t="s">
        <v>63</v>
      </c>
      <c r="C30" s="14" t="s">
        <v>25</v>
      </c>
      <c r="D30" s="25"/>
      <c r="E30" s="25"/>
      <c r="F30" s="25"/>
      <c r="G30" s="26"/>
      <c r="H30" s="25"/>
      <c r="I30" s="26"/>
      <c r="J30" s="25"/>
      <c r="K30" s="26"/>
    </row>
    <row r="31" spans="1:15" ht="21" customHeight="1">
      <c r="A31" s="13" t="s">
        <v>64</v>
      </c>
      <c r="B31" s="13" t="s">
        <v>65</v>
      </c>
      <c r="C31" s="14" t="s">
        <v>25</v>
      </c>
      <c r="D31" s="20"/>
      <c r="E31" s="20"/>
      <c r="F31" s="20"/>
      <c r="G31" s="17"/>
      <c r="H31" s="20"/>
      <c r="I31" s="17"/>
      <c r="J31" s="20"/>
      <c r="K31" s="17"/>
    </row>
    <row r="32" spans="1:15" ht="21" customHeight="1">
      <c r="A32" s="13" t="s">
        <v>66</v>
      </c>
      <c r="B32" s="13" t="s">
        <v>67</v>
      </c>
      <c r="C32" s="14" t="s">
        <v>25</v>
      </c>
      <c r="D32" s="20"/>
      <c r="E32" s="17"/>
      <c r="F32" s="20"/>
      <c r="G32" s="17"/>
      <c r="H32" s="20"/>
      <c r="I32" s="17"/>
      <c r="J32" s="20"/>
      <c r="K32" s="17"/>
    </row>
    <row r="33" spans="1:11" ht="21" customHeight="1">
      <c r="A33" s="13" t="s">
        <v>68</v>
      </c>
      <c r="B33" s="13" t="s">
        <v>69</v>
      </c>
      <c r="C33" s="14" t="s">
        <v>25</v>
      </c>
      <c r="D33" s="20"/>
      <c r="E33" s="17"/>
      <c r="F33" s="20"/>
      <c r="G33" s="17"/>
      <c r="H33" s="20"/>
      <c r="I33" s="17"/>
      <c r="J33" s="20"/>
      <c r="K33" s="17"/>
    </row>
    <row r="34" spans="1:11" ht="21" customHeight="1">
      <c r="A34" s="13" t="s">
        <v>70</v>
      </c>
      <c r="B34" s="13" t="s">
        <v>71</v>
      </c>
      <c r="C34" s="14" t="s">
        <v>25</v>
      </c>
      <c r="D34" s="28"/>
      <c r="E34" s="28"/>
      <c r="F34" s="28"/>
      <c r="G34" s="29"/>
      <c r="H34" s="28"/>
      <c r="I34" s="29"/>
      <c r="J34" s="28"/>
      <c r="K34" s="29"/>
    </row>
    <row r="35" spans="1:11" ht="21" customHeight="1">
      <c r="A35" s="10" t="s">
        <v>14</v>
      </c>
      <c r="B35" s="10" t="s">
        <v>72</v>
      </c>
      <c r="C35" s="11" t="s">
        <v>22</v>
      </c>
      <c r="D35" s="12">
        <f>D36+D37+D38</f>
        <v>456.6</v>
      </c>
      <c r="E35" s="12">
        <f>E36+E37+E38</f>
        <v>335.4</v>
      </c>
      <c r="F35" s="12">
        <f t="shared" ref="F35:H35" si="0">F36+F37+F38</f>
        <v>379.1</v>
      </c>
      <c r="G35" s="12">
        <f t="shared" si="0"/>
        <v>462.13</v>
      </c>
      <c r="H35" s="12">
        <f t="shared" si="0"/>
        <v>379.11</v>
      </c>
      <c r="I35" s="12">
        <v>0</v>
      </c>
      <c r="J35" s="12">
        <v>0</v>
      </c>
      <c r="K35" s="12">
        <f>K36+K37+K38</f>
        <v>0</v>
      </c>
    </row>
    <row r="36" spans="1:11" ht="21" customHeight="1">
      <c r="A36" s="13" t="s">
        <v>73</v>
      </c>
      <c r="B36" s="13" t="s">
        <v>74</v>
      </c>
      <c r="C36" s="14" t="s">
        <v>25</v>
      </c>
      <c r="D36" s="23">
        <v>456.6</v>
      </c>
      <c r="E36" s="23">
        <v>335.4</v>
      </c>
      <c r="F36" s="23">
        <v>379.1</v>
      </c>
      <c r="G36" s="15">
        <v>462.13</v>
      </c>
      <c r="H36" s="23">
        <v>379.11</v>
      </c>
      <c r="I36" s="15">
        <v>0</v>
      </c>
      <c r="J36" s="23">
        <v>0</v>
      </c>
      <c r="K36" s="15"/>
    </row>
    <row r="37" spans="1:11" ht="21" customHeight="1">
      <c r="A37" s="13" t="s">
        <v>75</v>
      </c>
      <c r="B37" s="13" t="s">
        <v>76</v>
      </c>
      <c r="C37" s="30" t="s">
        <v>25</v>
      </c>
      <c r="D37" s="15">
        <f>D38+D39</f>
        <v>0</v>
      </c>
      <c r="E37" s="15">
        <f>E38+E39</f>
        <v>0</v>
      </c>
      <c r="F37" s="15">
        <f t="shared" ref="F37" si="1">F38+F39</f>
        <v>0</v>
      </c>
      <c r="G37" s="15">
        <f t="shared" ref="G37" si="2">G38+G39</f>
        <v>0</v>
      </c>
      <c r="H37" s="15">
        <f t="shared" ref="H37" si="3">H38+H39</f>
        <v>0</v>
      </c>
      <c r="I37" s="15">
        <v>0</v>
      </c>
      <c r="J37" s="21">
        <v>0</v>
      </c>
      <c r="K37" s="15"/>
    </row>
    <row r="38" spans="1:11" ht="21" customHeight="1">
      <c r="A38" s="13" t="s">
        <v>77</v>
      </c>
      <c r="B38" s="13" t="s">
        <v>78</v>
      </c>
      <c r="C38" s="31" t="s">
        <v>25</v>
      </c>
      <c r="D38" s="15">
        <f>D39+D40</f>
        <v>0</v>
      </c>
      <c r="E38" s="15">
        <f>E39+E40</f>
        <v>0</v>
      </c>
      <c r="F38" s="15">
        <f t="shared" ref="F38:H38" si="4">F39+F40</f>
        <v>0</v>
      </c>
      <c r="G38" s="15">
        <f t="shared" si="4"/>
        <v>0</v>
      </c>
      <c r="H38" s="15">
        <f t="shared" si="4"/>
        <v>0</v>
      </c>
      <c r="I38" s="15"/>
      <c r="J38" s="15"/>
      <c r="K38" s="15">
        <f>K39+K40</f>
        <v>0</v>
      </c>
    </row>
    <row r="39" spans="1:11" ht="21" customHeight="1">
      <c r="A39" s="13" t="s">
        <v>79</v>
      </c>
      <c r="B39" s="13" t="s">
        <v>80</v>
      </c>
      <c r="C39" s="27" t="s">
        <v>25</v>
      </c>
      <c r="D39" s="17">
        <f>'[2]Прил.2.2 оплата труда'!D64</f>
        <v>0</v>
      </c>
      <c r="E39" s="17">
        <f>'[2]Прил.2.2 оплата труда'!E64</f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'[2]Прил.2.2 оплата труда'!K64</f>
        <v>0</v>
      </c>
    </row>
    <row r="40" spans="1:11" ht="21" customHeight="1">
      <c r="A40" s="13" t="s">
        <v>81</v>
      </c>
      <c r="B40" s="13" t="s">
        <v>82</v>
      </c>
      <c r="C40" s="27" t="s">
        <v>25</v>
      </c>
      <c r="D40" s="17">
        <f>'[2]Прил.2.2 оплата труда'!D65</f>
        <v>0</v>
      </c>
      <c r="E40" s="17">
        <f>'[2]Прил.2.2 оплата труда'!E65</f>
        <v>0</v>
      </c>
      <c r="F40" s="17">
        <f>'[2]Прил.2.2 оплата труда'!F65</f>
        <v>0</v>
      </c>
      <c r="G40" s="17">
        <f>'[2]Прил.2.2 оплата труда'!G65</f>
        <v>0</v>
      </c>
      <c r="H40" s="17">
        <f>'[2]Прил.2.2 оплата труда'!H65</f>
        <v>0</v>
      </c>
      <c r="I40" s="17"/>
      <c r="J40" s="17"/>
      <c r="K40" s="17">
        <f>'[2]Прил.2.2 оплата труда'!K65</f>
        <v>0</v>
      </c>
    </row>
    <row r="41" spans="1:11" ht="21" customHeight="1">
      <c r="A41" s="10" t="s">
        <v>83</v>
      </c>
      <c r="B41" s="32" t="s">
        <v>84</v>
      </c>
      <c r="C41" s="11" t="s">
        <v>22</v>
      </c>
      <c r="D41" s="12">
        <f>D42+D50+D53+D57</f>
        <v>48.6</v>
      </c>
      <c r="E41" s="12">
        <f t="shared" ref="E41:K41" si="5">E42+E50+E53+E57</f>
        <v>49.9</v>
      </c>
      <c r="F41" s="12">
        <f t="shared" si="5"/>
        <v>50.7</v>
      </c>
      <c r="G41" s="12">
        <f t="shared" si="5"/>
        <v>53.38</v>
      </c>
      <c r="H41" s="12">
        <f t="shared" si="5"/>
        <v>50.74</v>
      </c>
      <c r="I41" s="12">
        <f t="shared" si="5"/>
        <v>0</v>
      </c>
      <c r="J41" s="12">
        <f t="shared" si="5"/>
        <v>0</v>
      </c>
      <c r="K41" s="12">
        <f t="shared" si="5"/>
        <v>0</v>
      </c>
    </row>
    <row r="42" spans="1:11" ht="21" customHeight="1">
      <c r="A42" s="13" t="s">
        <v>85</v>
      </c>
      <c r="B42" s="13" t="s">
        <v>86</v>
      </c>
      <c r="C42" s="31" t="s">
        <v>25</v>
      </c>
      <c r="D42" s="33">
        <f>SUM(D43:D49)</f>
        <v>0</v>
      </c>
      <c r="E42" s="33">
        <f t="shared" ref="E42:H42" si="6">SUM(E43:E49)</f>
        <v>0</v>
      </c>
      <c r="F42" s="33">
        <f t="shared" si="6"/>
        <v>0</v>
      </c>
      <c r="G42" s="33">
        <f t="shared" si="6"/>
        <v>0</v>
      </c>
      <c r="H42" s="33">
        <f t="shared" si="6"/>
        <v>0</v>
      </c>
      <c r="I42" s="34"/>
      <c r="J42" s="33"/>
      <c r="K42" s="34">
        <f>SUM(K43:K49)</f>
        <v>0</v>
      </c>
    </row>
    <row r="43" spans="1:11" ht="21" customHeight="1">
      <c r="A43" s="13" t="s">
        <v>87</v>
      </c>
      <c r="B43" s="13" t="s">
        <v>88</v>
      </c>
      <c r="C43" s="27" t="s">
        <v>25</v>
      </c>
      <c r="D43" s="28"/>
      <c r="E43" s="28"/>
      <c r="F43" s="28"/>
      <c r="G43" s="29"/>
      <c r="H43" s="28"/>
      <c r="I43" s="29"/>
      <c r="J43" s="28"/>
      <c r="K43" s="29"/>
    </row>
    <row r="44" spans="1:11" ht="21" customHeight="1">
      <c r="A44" s="13" t="s">
        <v>89</v>
      </c>
      <c r="B44" s="13" t="s">
        <v>90</v>
      </c>
      <c r="C44" s="27" t="s">
        <v>25</v>
      </c>
      <c r="D44" s="28"/>
      <c r="E44" s="28"/>
      <c r="F44" s="28"/>
      <c r="G44" s="29"/>
      <c r="H44" s="28"/>
      <c r="I44" s="29"/>
      <c r="J44" s="28"/>
      <c r="K44" s="29"/>
    </row>
    <row r="45" spans="1:11" ht="21" customHeight="1">
      <c r="A45" s="13" t="s">
        <v>91</v>
      </c>
      <c r="B45" s="13" t="s">
        <v>92</v>
      </c>
      <c r="C45" s="27" t="s">
        <v>25</v>
      </c>
      <c r="D45" s="28"/>
      <c r="E45" s="28"/>
      <c r="F45" s="28"/>
      <c r="G45" s="29"/>
      <c r="H45" s="28"/>
      <c r="I45" s="29"/>
      <c r="J45" s="28"/>
      <c r="K45" s="29"/>
    </row>
    <row r="46" spans="1:11" ht="21" customHeight="1">
      <c r="A46" s="13" t="s">
        <v>93</v>
      </c>
      <c r="B46" s="13" t="s">
        <v>94</v>
      </c>
      <c r="C46" s="27" t="s">
        <v>25</v>
      </c>
      <c r="D46" s="28"/>
      <c r="E46" s="28"/>
      <c r="F46" s="28"/>
      <c r="G46" s="29"/>
      <c r="H46" s="28"/>
      <c r="I46" s="29"/>
      <c r="J46" s="28"/>
      <c r="K46" s="29"/>
    </row>
    <row r="47" spans="1:11" ht="21" customHeight="1">
      <c r="A47" s="13" t="s">
        <v>95</v>
      </c>
      <c r="B47" s="13" t="s">
        <v>96</v>
      </c>
      <c r="C47" s="27" t="s">
        <v>25</v>
      </c>
      <c r="D47" s="28"/>
      <c r="E47" s="28"/>
      <c r="F47" s="28"/>
      <c r="G47" s="29"/>
      <c r="H47" s="28"/>
      <c r="I47" s="29">
        <v>0</v>
      </c>
      <c r="J47" s="28">
        <v>0</v>
      </c>
      <c r="K47" s="29"/>
    </row>
    <row r="48" spans="1:11" ht="21" customHeight="1">
      <c r="A48" s="13" t="s">
        <v>97</v>
      </c>
      <c r="B48" s="13" t="s">
        <v>98</v>
      </c>
      <c r="C48" s="27" t="s">
        <v>25</v>
      </c>
      <c r="D48" s="28"/>
      <c r="E48" s="28"/>
      <c r="F48" s="28"/>
      <c r="G48" s="29"/>
      <c r="H48" s="28"/>
      <c r="I48" s="29">
        <v>0</v>
      </c>
      <c r="J48" s="28">
        <v>0</v>
      </c>
      <c r="K48" s="29"/>
    </row>
    <row r="49" spans="1:11" ht="21" customHeight="1">
      <c r="A49" s="13" t="s">
        <v>99</v>
      </c>
      <c r="B49" s="13" t="s">
        <v>100</v>
      </c>
      <c r="C49" s="27"/>
      <c r="D49" s="28"/>
      <c r="E49" s="28"/>
      <c r="F49" s="28"/>
      <c r="G49" s="29"/>
      <c r="H49" s="28"/>
      <c r="I49" s="29">
        <v>0</v>
      </c>
      <c r="J49" s="28">
        <v>0</v>
      </c>
      <c r="K49" s="29"/>
    </row>
    <row r="50" spans="1:11" ht="21" customHeight="1">
      <c r="A50" s="13" t="s">
        <v>101</v>
      </c>
      <c r="B50" s="13" t="s">
        <v>102</v>
      </c>
      <c r="C50" s="31" t="s">
        <v>25</v>
      </c>
      <c r="D50" s="15"/>
      <c r="E50" s="15"/>
      <c r="F50" s="15"/>
      <c r="G50" s="15"/>
      <c r="H50" s="15"/>
      <c r="I50" s="15">
        <v>0</v>
      </c>
      <c r="J50" s="15">
        <v>0</v>
      </c>
      <c r="K50" s="15">
        <f>K51+K52</f>
        <v>0</v>
      </c>
    </row>
    <row r="51" spans="1:11" ht="21" customHeight="1">
      <c r="A51" s="13" t="s">
        <v>103</v>
      </c>
      <c r="B51" s="13" t="s">
        <v>104</v>
      </c>
      <c r="C51" s="27" t="s">
        <v>25</v>
      </c>
      <c r="D51" s="18"/>
      <c r="E51" s="18"/>
      <c r="F51" s="18"/>
      <c r="G51" s="17"/>
      <c r="H51" s="18"/>
      <c r="I51" s="17"/>
      <c r="J51" s="18"/>
      <c r="K51" s="17">
        <f>'[2]Прил.2.2 оплата труда'!K92</f>
        <v>0</v>
      </c>
    </row>
    <row r="52" spans="1:11" ht="25.5" customHeight="1">
      <c r="A52" s="13" t="s">
        <v>105</v>
      </c>
      <c r="B52" s="13" t="s">
        <v>106</v>
      </c>
      <c r="C52" s="27" t="s">
        <v>25</v>
      </c>
      <c r="D52" s="18"/>
      <c r="E52" s="18"/>
      <c r="F52" s="18"/>
      <c r="G52" s="17"/>
      <c r="H52" s="18"/>
      <c r="I52" s="17"/>
      <c r="J52" s="18"/>
      <c r="K52" s="17">
        <f>'[2]Прил.2.2 оплата труда'!K93</f>
        <v>0</v>
      </c>
    </row>
    <row r="53" spans="1:11" ht="26.25" customHeight="1">
      <c r="A53" s="13" t="s">
        <v>107</v>
      </c>
      <c r="B53" s="13" t="s">
        <v>108</v>
      </c>
      <c r="C53" s="27" t="s">
        <v>25</v>
      </c>
      <c r="D53" s="33"/>
      <c r="E53" s="33"/>
      <c r="F53" s="33"/>
      <c r="G53" s="34"/>
      <c r="H53" s="33"/>
      <c r="I53" s="34"/>
      <c r="J53" s="33"/>
      <c r="K53" s="34">
        <f>SUM(K54:K56)</f>
        <v>0</v>
      </c>
    </row>
    <row r="54" spans="1:11" ht="21" customHeight="1">
      <c r="A54" s="13" t="s">
        <v>109</v>
      </c>
      <c r="B54" s="13" t="s">
        <v>110</v>
      </c>
      <c r="C54" s="27" t="s">
        <v>25</v>
      </c>
      <c r="D54" s="28"/>
      <c r="E54" s="28"/>
      <c r="F54" s="28"/>
      <c r="G54" s="29"/>
      <c r="H54" s="28"/>
      <c r="I54" s="29"/>
      <c r="J54" s="28"/>
      <c r="K54" s="29"/>
    </row>
    <row r="55" spans="1:11" ht="21" customHeight="1">
      <c r="A55" s="13" t="s">
        <v>111</v>
      </c>
      <c r="B55" s="13" t="s">
        <v>112</v>
      </c>
      <c r="C55" s="27" t="s">
        <v>25</v>
      </c>
      <c r="D55" s="28"/>
      <c r="E55" s="28"/>
      <c r="F55" s="28"/>
      <c r="G55" s="29"/>
      <c r="H55" s="28"/>
      <c r="I55" s="29"/>
      <c r="J55" s="28"/>
      <c r="K55" s="29"/>
    </row>
    <row r="56" spans="1:11" ht="21" customHeight="1">
      <c r="A56" s="13" t="s">
        <v>113</v>
      </c>
      <c r="B56" s="13" t="s">
        <v>114</v>
      </c>
      <c r="C56" s="27" t="s">
        <v>25</v>
      </c>
      <c r="D56" s="28"/>
      <c r="E56" s="28"/>
      <c r="F56" s="28"/>
      <c r="G56" s="29"/>
      <c r="H56" s="28"/>
      <c r="I56" s="29"/>
      <c r="J56" s="28"/>
      <c r="K56" s="29"/>
    </row>
    <row r="57" spans="1:11" ht="21" customHeight="1">
      <c r="A57" s="13" t="s">
        <v>115</v>
      </c>
      <c r="B57" s="13" t="s">
        <v>116</v>
      </c>
      <c r="C57" s="27" t="s">
        <v>25</v>
      </c>
      <c r="D57" s="23">
        <f>SUM(D58:D59)</f>
        <v>48.6</v>
      </c>
      <c r="E57" s="23">
        <f>SUM(E58:E59)</f>
        <v>49.9</v>
      </c>
      <c r="F57" s="23">
        <v>50.7</v>
      </c>
      <c r="G57" s="23">
        <v>53.38</v>
      </c>
      <c r="H57" s="23">
        <v>50.74</v>
      </c>
      <c r="I57" s="15">
        <v>0</v>
      </c>
      <c r="J57" s="23">
        <v>0</v>
      </c>
      <c r="K57" s="15">
        <f>SUM(K58:K59)</f>
        <v>0</v>
      </c>
    </row>
    <row r="58" spans="1:11" ht="21" customHeight="1">
      <c r="A58" s="13" t="s">
        <v>117</v>
      </c>
      <c r="B58" s="13" t="s">
        <v>118</v>
      </c>
      <c r="C58" s="27" t="s">
        <v>25</v>
      </c>
      <c r="D58" s="20"/>
      <c r="E58" s="20"/>
      <c r="F58" s="20"/>
      <c r="G58" s="17"/>
      <c r="H58" s="20"/>
      <c r="I58" s="17"/>
      <c r="J58" s="20"/>
      <c r="K58" s="17"/>
    </row>
    <row r="59" spans="1:11" ht="21" customHeight="1">
      <c r="A59" s="13" t="s">
        <v>119</v>
      </c>
      <c r="B59" s="13" t="s">
        <v>120</v>
      </c>
      <c r="C59" s="27" t="s">
        <v>25</v>
      </c>
      <c r="D59" s="18">
        <v>48.6</v>
      </c>
      <c r="E59" s="18">
        <v>49.9</v>
      </c>
      <c r="F59" s="18">
        <v>50.7</v>
      </c>
      <c r="G59" s="18">
        <v>53.38</v>
      </c>
      <c r="H59" s="18">
        <v>50.74</v>
      </c>
      <c r="I59" s="18"/>
      <c r="J59" s="18"/>
      <c r="K59" s="18">
        <f>[2]Налоги!J47</f>
        <v>0</v>
      </c>
    </row>
    <row r="60" spans="1:11" ht="21" customHeight="1">
      <c r="A60" s="10" t="s">
        <v>121</v>
      </c>
      <c r="B60" s="10" t="s">
        <v>122</v>
      </c>
      <c r="C60" s="11" t="s">
        <v>22</v>
      </c>
      <c r="D60" s="12">
        <f>D61</f>
        <v>0</v>
      </c>
      <c r="E60" s="12">
        <f>E61</f>
        <v>0</v>
      </c>
      <c r="F60" s="12">
        <f t="shared" ref="F60:K60" si="7">F61</f>
        <v>0</v>
      </c>
      <c r="G60" s="12">
        <f t="shared" si="7"/>
        <v>0</v>
      </c>
      <c r="H60" s="12">
        <f t="shared" si="7"/>
        <v>0</v>
      </c>
      <c r="I60" s="12">
        <f t="shared" si="7"/>
        <v>0</v>
      </c>
      <c r="J60" s="12">
        <f t="shared" si="7"/>
        <v>0</v>
      </c>
      <c r="K60" s="12">
        <f t="shared" si="7"/>
        <v>0</v>
      </c>
    </row>
    <row r="61" spans="1:11" ht="21" customHeight="1">
      <c r="A61" s="13" t="s">
        <v>123</v>
      </c>
      <c r="B61" s="13" t="s">
        <v>124</v>
      </c>
      <c r="C61" s="27" t="s">
        <v>25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8">
        <v>0</v>
      </c>
      <c r="K61" s="29"/>
    </row>
    <row r="62" spans="1:11" ht="21" customHeight="1">
      <c r="A62" s="10" t="s">
        <v>125</v>
      </c>
      <c r="B62" s="10" t="s">
        <v>126</v>
      </c>
      <c r="C62" s="11" t="s">
        <v>22</v>
      </c>
      <c r="D62" s="35">
        <f>D63</f>
        <v>108.40555999999999</v>
      </c>
      <c r="E62" s="35">
        <f t="shared" ref="E62:H62" si="8">E63</f>
        <v>108.40555999999999</v>
      </c>
      <c r="F62" s="35">
        <f t="shared" si="8"/>
        <v>95.8</v>
      </c>
      <c r="G62" s="35">
        <f t="shared" si="8"/>
        <v>95.78</v>
      </c>
      <c r="H62" s="35">
        <f t="shared" si="8"/>
        <v>95.78</v>
      </c>
      <c r="I62" s="12"/>
      <c r="J62" s="35"/>
      <c r="K62" s="12">
        <f>K63</f>
        <v>0</v>
      </c>
    </row>
    <row r="63" spans="1:11" ht="21" customHeight="1">
      <c r="A63" s="13" t="s">
        <v>127</v>
      </c>
      <c r="B63" s="13" t="s">
        <v>128</v>
      </c>
      <c r="C63" s="14" t="s">
        <v>25</v>
      </c>
      <c r="D63" s="23">
        <f>'[2]Прил.2.3 Амортизация'!D47+'[2]Прил.2.3 Амортизация'!D48+'[2]Прил.2.3 Амортизация'!D49</f>
        <v>108.40555999999999</v>
      </c>
      <c r="E63" s="23">
        <f>'[2]Прил.2.3 Амортизация'!E47+'[2]Прил.2.3 Амортизация'!E48+'[2]Прил.2.3 Амортизация'!E49</f>
        <v>108.40555999999999</v>
      </c>
      <c r="F63" s="23">
        <v>95.8</v>
      </c>
      <c r="G63" s="15">
        <v>95.78</v>
      </c>
      <c r="H63" s="23">
        <v>95.78</v>
      </c>
      <c r="I63" s="15"/>
      <c r="J63" s="23"/>
      <c r="K63" s="15">
        <f>'[2]Прил.2.3 Амортизация'!K47+'[2]Прил.2.3 Амортизация'!K48+'[2]Прил.2.3 Амортизация'!K49</f>
        <v>0</v>
      </c>
    </row>
    <row r="64" spans="1:11" ht="25.5" customHeight="1">
      <c r="A64" s="10" t="s">
        <v>129</v>
      </c>
      <c r="B64" s="10" t="s">
        <v>130</v>
      </c>
      <c r="C64" s="11" t="s">
        <v>22</v>
      </c>
      <c r="D64" s="12">
        <f>SUM(D65:D68)</f>
        <v>0</v>
      </c>
      <c r="E64" s="12">
        <f t="shared" ref="E64:H64" si="9">SUM(E65:E68)</f>
        <v>0</v>
      </c>
      <c r="F64" s="12">
        <f t="shared" si="9"/>
        <v>0</v>
      </c>
      <c r="G64" s="12">
        <f t="shared" si="9"/>
        <v>0</v>
      </c>
      <c r="H64" s="12">
        <f t="shared" si="9"/>
        <v>0</v>
      </c>
      <c r="I64" s="12"/>
      <c r="J64" s="12"/>
      <c r="K64" s="12">
        <f>SUM(K65:K68)</f>
        <v>0</v>
      </c>
    </row>
    <row r="65" spans="1:11" ht="21" customHeight="1">
      <c r="A65" s="13" t="s">
        <v>131</v>
      </c>
      <c r="B65" s="13" t="s">
        <v>132</v>
      </c>
      <c r="C65" s="27" t="s">
        <v>25</v>
      </c>
      <c r="D65" s="28"/>
      <c r="E65" s="28"/>
      <c r="F65" s="28"/>
      <c r="G65" s="29"/>
      <c r="H65" s="28"/>
      <c r="I65" s="29"/>
      <c r="J65" s="28"/>
      <c r="K65" s="29"/>
    </row>
    <row r="66" spans="1:11" ht="21" customHeight="1">
      <c r="A66" s="13" t="s">
        <v>133</v>
      </c>
      <c r="B66" s="13" t="s">
        <v>134</v>
      </c>
      <c r="C66" s="27" t="s">
        <v>25</v>
      </c>
      <c r="D66" s="28"/>
      <c r="E66" s="28"/>
      <c r="F66" s="28"/>
      <c r="G66" s="29"/>
      <c r="H66" s="28"/>
      <c r="I66" s="29"/>
      <c r="J66" s="28"/>
      <c r="K66" s="29"/>
    </row>
    <row r="67" spans="1:11" ht="21" customHeight="1">
      <c r="A67" s="13" t="s">
        <v>135</v>
      </c>
      <c r="B67" s="13" t="s">
        <v>136</v>
      </c>
      <c r="C67" s="27" t="s">
        <v>25</v>
      </c>
      <c r="D67" s="28"/>
      <c r="E67" s="28"/>
      <c r="F67" s="28"/>
      <c r="G67" s="29"/>
      <c r="H67" s="28"/>
      <c r="I67" s="29"/>
      <c r="J67" s="28"/>
      <c r="K67" s="29"/>
    </row>
    <row r="68" spans="1:11" ht="21" customHeight="1">
      <c r="A68" s="13" t="s">
        <v>137</v>
      </c>
      <c r="B68" s="13" t="s">
        <v>138</v>
      </c>
      <c r="C68" s="27" t="s">
        <v>25</v>
      </c>
      <c r="D68" s="28"/>
      <c r="E68" s="28"/>
      <c r="F68" s="28"/>
      <c r="G68" s="29"/>
      <c r="H68" s="28"/>
      <c r="I68" s="29"/>
      <c r="J68" s="28"/>
      <c r="K68" s="29"/>
    </row>
    <row r="69" spans="1:11" ht="24.75" customHeight="1">
      <c r="A69" s="10" t="s">
        <v>139</v>
      </c>
      <c r="B69" s="10" t="s">
        <v>140</v>
      </c>
      <c r="C69" s="11" t="s">
        <v>22</v>
      </c>
      <c r="D69" s="12">
        <f>SUM(D70:D76)</f>
        <v>90.71</v>
      </c>
      <c r="E69" s="12">
        <f t="shared" ref="E69:H69" si="10">SUM(E70:E76)</f>
        <v>207.6</v>
      </c>
      <c r="F69" s="12">
        <f t="shared" si="10"/>
        <v>106.11999999999999</v>
      </c>
      <c r="G69" s="12">
        <f t="shared" si="10"/>
        <v>211.42</v>
      </c>
      <c r="H69" s="12">
        <f>SUM(H70:H76)</f>
        <v>236.92000000000002</v>
      </c>
      <c r="I69" s="12"/>
      <c r="J69" s="12"/>
      <c r="K69" s="12"/>
    </row>
    <row r="70" spans="1:11" ht="21" customHeight="1">
      <c r="A70" s="13" t="s">
        <v>141</v>
      </c>
      <c r="B70" s="13" t="s">
        <v>142</v>
      </c>
      <c r="C70" s="27" t="s">
        <v>25</v>
      </c>
      <c r="D70" s="28"/>
      <c r="E70" s="28"/>
      <c r="F70" s="28"/>
      <c r="G70" s="29"/>
      <c r="H70" s="28"/>
      <c r="I70" s="29"/>
      <c r="J70" s="28"/>
      <c r="K70" s="29"/>
    </row>
    <row r="71" spans="1:11" ht="21" customHeight="1">
      <c r="A71" s="13" t="s">
        <v>143</v>
      </c>
      <c r="B71" s="13" t="s">
        <v>144</v>
      </c>
      <c r="C71" s="27" t="s">
        <v>25</v>
      </c>
      <c r="D71" s="20">
        <v>0</v>
      </c>
      <c r="E71" s="18">
        <v>121.8</v>
      </c>
      <c r="F71" s="20">
        <v>0</v>
      </c>
      <c r="G71" s="17">
        <v>119.53</v>
      </c>
      <c r="H71" s="20">
        <v>117.4</v>
      </c>
      <c r="I71" s="17"/>
      <c r="J71" s="20"/>
      <c r="K71" s="17"/>
    </row>
    <row r="72" spans="1:11" ht="21" customHeight="1">
      <c r="A72" s="13" t="s">
        <v>145</v>
      </c>
      <c r="B72" s="13" t="s">
        <v>146</v>
      </c>
      <c r="C72" s="31" t="s">
        <v>25</v>
      </c>
      <c r="D72" s="15">
        <v>0</v>
      </c>
      <c r="E72" s="15">
        <v>0</v>
      </c>
      <c r="F72" s="15">
        <v>1.5</v>
      </c>
      <c r="G72" s="15">
        <v>0.3</v>
      </c>
      <c r="H72" s="15">
        <v>1.5</v>
      </c>
      <c r="I72" s="15"/>
      <c r="J72" s="15"/>
      <c r="K72" s="15"/>
    </row>
    <row r="73" spans="1:11" ht="21" customHeight="1">
      <c r="A73" s="13" t="s">
        <v>147</v>
      </c>
      <c r="B73" s="13" t="s">
        <v>148</v>
      </c>
      <c r="C73" s="31" t="s">
        <v>25</v>
      </c>
      <c r="D73" s="15">
        <v>74.88</v>
      </c>
      <c r="E73" s="15">
        <v>72.7</v>
      </c>
      <c r="F73" s="15">
        <v>88.1</v>
      </c>
      <c r="G73" s="15">
        <v>80.12</v>
      </c>
      <c r="H73" s="15">
        <v>101.5</v>
      </c>
      <c r="I73" s="15"/>
      <c r="J73" s="15"/>
      <c r="K73" s="15"/>
    </row>
    <row r="74" spans="1:11" ht="21" customHeight="1">
      <c r="A74" s="13" t="s">
        <v>149</v>
      </c>
      <c r="B74" s="13" t="s">
        <v>150</v>
      </c>
      <c r="C74" s="31" t="s">
        <v>25</v>
      </c>
      <c r="D74" s="15">
        <v>15.83</v>
      </c>
      <c r="E74" s="15">
        <v>13.1</v>
      </c>
      <c r="F74" s="15">
        <v>16.52</v>
      </c>
      <c r="G74" s="15">
        <v>11.47</v>
      </c>
      <c r="H74" s="15">
        <v>16.52</v>
      </c>
      <c r="I74" s="15"/>
      <c r="J74" s="15"/>
      <c r="K74" s="15"/>
    </row>
    <row r="75" spans="1:11" ht="21" customHeight="1">
      <c r="A75" s="13" t="s">
        <v>151</v>
      </c>
      <c r="B75" s="13" t="s">
        <v>152</v>
      </c>
      <c r="C75" s="31" t="s">
        <v>25</v>
      </c>
      <c r="D75" s="15"/>
      <c r="E75" s="15"/>
      <c r="F75" s="15"/>
      <c r="G75" s="15"/>
      <c r="H75" s="15"/>
      <c r="I75" s="15"/>
      <c r="J75" s="15"/>
      <c r="K75" s="15"/>
    </row>
    <row r="76" spans="1:11" ht="21" customHeight="1">
      <c r="A76" s="13" t="s">
        <v>153</v>
      </c>
      <c r="B76" s="13" t="s">
        <v>154</v>
      </c>
      <c r="C76" s="31" t="s">
        <v>25</v>
      </c>
      <c r="D76" s="21"/>
      <c r="E76" s="21"/>
      <c r="F76" s="15"/>
      <c r="G76" s="15"/>
      <c r="H76" s="15"/>
      <c r="I76" s="15"/>
      <c r="J76" s="15"/>
      <c r="K76" s="15"/>
    </row>
    <row r="77" spans="1:11" ht="21" customHeight="1">
      <c r="A77" s="10" t="s">
        <v>20</v>
      </c>
      <c r="B77" s="10" t="s">
        <v>155</v>
      </c>
      <c r="C77" s="11" t="s">
        <v>22</v>
      </c>
      <c r="D77" s="12">
        <f>SUM(D78:D82)</f>
        <v>0</v>
      </c>
      <c r="E77" s="12">
        <f t="shared" ref="E77:H77" si="11">SUM(E78:E82)</f>
        <v>0</v>
      </c>
      <c r="F77" s="12">
        <f t="shared" si="11"/>
        <v>0</v>
      </c>
      <c r="G77" s="12">
        <f t="shared" si="11"/>
        <v>0</v>
      </c>
      <c r="H77" s="12">
        <f t="shared" si="11"/>
        <v>0</v>
      </c>
      <c r="I77" s="12"/>
      <c r="J77" s="12"/>
      <c r="K77" s="12">
        <f>SUM(K78:K82)</f>
        <v>0</v>
      </c>
    </row>
    <row r="78" spans="1:11" ht="28.5" customHeight="1">
      <c r="A78" s="13" t="s">
        <v>156</v>
      </c>
      <c r="B78" s="13" t="s">
        <v>157</v>
      </c>
      <c r="C78" s="27" t="s">
        <v>25</v>
      </c>
      <c r="D78" s="28"/>
      <c r="E78" s="28"/>
      <c r="F78" s="28"/>
      <c r="G78" s="36">
        <v>0</v>
      </c>
      <c r="H78" s="28"/>
      <c r="I78" s="36"/>
      <c r="J78" s="28"/>
      <c r="K78" s="36"/>
    </row>
    <row r="79" spans="1:11" ht="21" customHeight="1">
      <c r="A79" s="13" t="s">
        <v>158</v>
      </c>
      <c r="B79" s="13" t="s">
        <v>159</v>
      </c>
      <c r="C79" s="27" t="s">
        <v>25</v>
      </c>
      <c r="D79" s="28"/>
      <c r="E79" s="28"/>
      <c r="F79" s="28"/>
      <c r="G79" s="36"/>
      <c r="H79" s="28"/>
      <c r="I79" s="36"/>
      <c r="J79" s="28"/>
      <c r="K79" s="36"/>
    </row>
    <row r="80" spans="1:11" ht="21" customHeight="1">
      <c r="A80" s="13" t="s">
        <v>160</v>
      </c>
      <c r="B80" s="13" t="s">
        <v>161</v>
      </c>
      <c r="C80" s="27" t="s">
        <v>25</v>
      </c>
      <c r="D80" s="28"/>
      <c r="E80" s="28"/>
      <c r="F80" s="28"/>
      <c r="G80" s="36"/>
      <c r="H80" s="28"/>
      <c r="I80" s="36"/>
      <c r="J80" s="28"/>
      <c r="K80" s="36"/>
    </row>
    <row r="81" spans="1:11" ht="21" customHeight="1">
      <c r="A81" s="13" t="s">
        <v>162</v>
      </c>
      <c r="B81" s="13" t="s">
        <v>163</v>
      </c>
      <c r="C81" s="27" t="s">
        <v>25</v>
      </c>
      <c r="D81" s="37"/>
      <c r="E81" s="37">
        <f>D81</f>
        <v>0</v>
      </c>
      <c r="F81" s="48"/>
      <c r="G81" s="46">
        <f>F81</f>
        <v>0</v>
      </c>
      <c r="H81" s="48"/>
      <c r="I81" s="46"/>
      <c r="J81" s="48"/>
      <c r="K81" s="46"/>
    </row>
    <row r="82" spans="1:11" ht="21" customHeight="1">
      <c r="A82" s="13" t="s">
        <v>164</v>
      </c>
      <c r="B82" s="13" t="s">
        <v>165</v>
      </c>
      <c r="C82" s="27"/>
      <c r="D82" s="37"/>
      <c r="E82" s="37"/>
      <c r="F82" s="49"/>
      <c r="G82" s="47"/>
      <c r="H82" s="49"/>
      <c r="I82" s="47"/>
      <c r="J82" s="49"/>
      <c r="K82" s="47"/>
    </row>
    <row r="83" spans="1:11" ht="21" customHeight="1">
      <c r="A83" s="13" t="s">
        <v>166</v>
      </c>
      <c r="B83" s="13" t="s">
        <v>167</v>
      </c>
      <c r="C83" s="27" t="s">
        <v>22</v>
      </c>
      <c r="D83" s="38">
        <v>3396.3237267499999</v>
      </c>
      <c r="E83" s="38">
        <v>3664.1</v>
      </c>
      <c r="F83" s="38">
        <v>3444.7</v>
      </c>
      <c r="G83" s="38">
        <f>G10+G35+G41+G60+G62+G64+G69+G77</f>
        <v>3600.4160106523004</v>
      </c>
      <c r="H83" s="38">
        <f>H10+H35+H41+H60+H62+H64+H69+H77</f>
        <v>3685.53</v>
      </c>
      <c r="I83" s="38">
        <f>I10+I35+I41+I60+I62+I64+I69+I77</f>
        <v>0</v>
      </c>
      <c r="J83" s="38">
        <f>J10+J35+J41+J60+J62+J64+J69+J77</f>
        <v>0</v>
      </c>
      <c r="K83" s="38">
        <f>K10+K35+K41+K60+K62+K64+K69+K77</f>
        <v>0</v>
      </c>
    </row>
    <row r="84" spans="1:11" ht="21" customHeight="1">
      <c r="A84" s="2"/>
      <c r="B84" s="6"/>
      <c r="C84" s="2"/>
      <c r="D84" s="2"/>
      <c r="E84" s="2"/>
      <c r="F84" s="2"/>
      <c r="G84" s="2"/>
      <c r="H84" s="2"/>
    </row>
    <row r="85" spans="1:11" ht="21" customHeight="1">
      <c r="A85" s="39"/>
      <c r="B85" s="40" t="s">
        <v>168</v>
      </c>
      <c r="C85" s="2"/>
      <c r="D85" s="2"/>
      <c r="E85" s="2"/>
      <c r="F85" s="2"/>
      <c r="G85" s="40" t="s">
        <v>169</v>
      </c>
      <c r="H85" s="2"/>
    </row>
    <row r="86" spans="1:11" ht="21" customHeight="1">
      <c r="A86" t="s">
        <v>170</v>
      </c>
    </row>
    <row r="87" spans="1:11" ht="21" customHeight="1">
      <c r="B87" t="s">
        <v>171</v>
      </c>
      <c r="G87" s="40" t="s">
        <v>172</v>
      </c>
    </row>
    <row r="88" spans="1:11" ht="21" customHeight="1">
      <c r="B88" t="s">
        <v>173</v>
      </c>
      <c r="G88" s="41" t="s">
        <v>0</v>
      </c>
    </row>
    <row r="89" spans="1:11" ht="21" customHeight="1">
      <c r="G89" s="42"/>
      <c r="H89" s="43"/>
    </row>
    <row r="90" spans="1:11" ht="21" customHeight="1">
      <c r="G90" s="19"/>
      <c r="H90" s="44"/>
    </row>
    <row r="91" spans="1:11" ht="21" customHeight="1">
      <c r="G91" s="45"/>
      <c r="H91" s="44"/>
    </row>
  </sheetData>
  <mergeCells count="20">
    <mergeCell ref="J7:K7"/>
    <mergeCell ref="J81:J82"/>
    <mergeCell ref="K81:K82"/>
    <mergeCell ref="F7:G7"/>
    <mergeCell ref="D81:D82"/>
    <mergeCell ref="E81:E82"/>
    <mergeCell ref="F81:F82"/>
    <mergeCell ref="G81:G82"/>
    <mergeCell ref="H81:H82"/>
    <mergeCell ref="H7:I7"/>
    <mergeCell ref="I81:I82"/>
    <mergeCell ref="F1:H1"/>
    <mergeCell ref="F2:H2"/>
    <mergeCell ref="F3:H3"/>
    <mergeCell ref="F4:H4"/>
    <mergeCell ref="A5:H5"/>
    <mergeCell ref="A7:A8"/>
    <mergeCell ref="B7:B8"/>
    <mergeCell ref="C7:C8"/>
    <mergeCell ref="D7:E7"/>
  </mergeCells>
  <pageMargins left="0.70866141732283472" right="0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workbookViewId="0">
      <selection sqref="A1:XFD1048576"/>
    </sheetView>
  </sheetViews>
  <sheetFormatPr defaultRowHeight="21" customHeight="1" outlineLevelCol="1"/>
  <cols>
    <col min="2" max="2" width="41.85546875" customWidth="1"/>
    <col min="3" max="3" width="9.140625" style="1"/>
    <col min="8" max="8" width="10" customWidth="1"/>
    <col min="9" max="11" width="9.140625" hidden="1" customWidth="1" outlineLevel="1"/>
    <col min="12" max="12" width="9.140625" collapsed="1"/>
  </cols>
  <sheetData>
    <row r="1" spans="1:11" ht="12.75">
      <c r="A1" s="2"/>
      <c r="B1" s="2"/>
      <c r="C1" s="2"/>
      <c r="D1" s="2"/>
      <c r="E1" s="2"/>
      <c r="F1" s="3" t="s">
        <v>1</v>
      </c>
      <c r="G1" s="3"/>
      <c r="H1" s="3"/>
    </row>
    <row r="2" spans="1:11" ht="12.75">
      <c r="A2" s="2"/>
      <c r="B2" s="2"/>
      <c r="C2" s="2"/>
      <c r="D2" s="2"/>
      <c r="E2" s="2"/>
      <c r="F2" s="3" t="s">
        <v>2</v>
      </c>
      <c r="G2" s="3"/>
      <c r="H2" s="3"/>
    </row>
    <row r="3" spans="1:11" ht="12.75">
      <c r="A3" s="2"/>
      <c r="B3" s="2"/>
      <c r="C3" s="2"/>
      <c r="D3" s="2"/>
      <c r="E3" s="2"/>
      <c r="F3" s="3" t="s">
        <v>3</v>
      </c>
      <c r="G3" s="3"/>
      <c r="H3" s="3"/>
    </row>
    <row r="4" spans="1:11" ht="12.75">
      <c r="A4" s="2"/>
      <c r="B4" s="2"/>
      <c r="C4" s="2"/>
      <c r="D4" s="2"/>
      <c r="E4" s="2"/>
      <c r="F4" s="3" t="s">
        <v>4</v>
      </c>
      <c r="G4" s="3"/>
      <c r="H4" s="3"/>
    </row>
    <row r="5" spans="1:11" ht="15">
      <c r="A5" s="4" t="s">
        <v>176</v>
      </c>
      <c r="B5" s="5"/>
      <c r="C5" s="5"/>
      <c r="D5" s="5"/>
      <c r="E5" s="5"/>
      <c r="F5" s="5"/>
      <c r="G5" s="5"/>
      <c r="H5" s="5"/>
    </row>
    <row r="6" spans="1:11" ht="12.75">
      <c r="A6" s="2"/>
      <c r="B6" s="6"/>
      <c r="C6" s="2"/>
      <c r="D6" s="2"/>
      <c r="E6" s="2"/>
      <c r="F6" s="2"/>
      <c r="G6" s="2"/>
      <c r="H6" s="2"/>
    </row>
    <row r="7" spans="1:11" ht="41.25" customHeight="1">
      <c r="A7" s="7" t="s">
        <v>6</v>
      </c>
      <c r="B7" s="7" t="s">
        <v>7</v>
      </c>
      <c r="C7" s="7" t="s">
        <v>8</v>
      </c>
      <c r="D7" s="7" t="s">
        <v>9</v>
      </c>
      <c r="E7" s="7"/>
      <c r="F7" s="50" t="s">
        <v>10</v>
      </c>
      <c r="G7" s="51"/>
      <c r="H7" s="50" t="s">
        <v>174</v>
      </c>
      <c r="I7" s="51"/>
      <c r="J7" s="50" t="s">
        <v>175</v>
      </c>
      <c r="K7" s="51"/>
    </row>
    <row r="8" spans="1:11" ht="12.75">
      <c r="A8" s="7"/>
      <c r="B8" s="7"/>
      <c r="C8" s="7"/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8" t="s">
        <v>11</v>
      </c>
      <c r="K8" s="8" t="s">
        <v>12</v>
      </c>
    </row>
    <row r="9" spans="1:11" ht="12.75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18</v>
      </c>
      <c r="I9" s="9" t="s">
        <v>19</v>
      </c>
      <c r="J9" s="9" t="s">
        <v>18</v>
      </c>
      <c r="K9" s="9" t="s">
        <v>19</v>
      </c>
    </row>
    <row r="10" spans="1:11" ht="12.75">
      <c r="A10" s="10" t="s">
        <v>13</v>
      </c>
      <c r="B10" s="10" t="s">
        <v>21</v>
      </c>
      <c r="C10" s="11" t="s">
        <v>22</v>
      </c>
      <c r="D10" s="12">
        <f>D11+D15+D24+D25+D28+D29+D30</f>
        <v>2774.4770512999999</v>
      </c>
      <c r="E10" s="12">
        <f>E11+E15+E24+E25+E28+E29+E30</f>
        <v>2517.8620500000002</v>
      </c>
      <c r="F10" s="12">
        <f>F11+F15+F24+F25+F28+F29+F30</f>
        <v>2786.6014126499999</v>
      </c>
      <c r="G10" s="12">
        <f>G11+G15+G24+G25+G28+G29+G30</f>
        <v>2724.5040300000001</v>
      </c>
      <c r="H10" s="12">
        <f>H11+H15+H24+H25+H28+H29+H30</f>
        <v>2863.2200000000003</v>
      </c>
      <c r="I10" s="12">
        <f>I11+I15+I24+I25+I28+I29+I30</f>
        <v>0</v>
      </c>
      <c r="J10" s="12">
        <f>J11+J15+J24+J25+J28+J29+J30</f>
        <v>0</v>
      </c>
      <c r="K10" s="12">
        <f>K11+K15+K24+K25+K28+K29+K30</f>
        <v>0</v>
      </c>
    </row>
    <row r="11" spans="1:11" ht="24">
      <c r="A11" s="13" t="s">
        <v>23</v>
      </c>
      <c r="B11" s="13" t="s">
        <v>24</v>
      </c>
      <c r="C11" s="14" t="s">
        <v>25</v>
      </c>
      <c r="D11" s="23">
        <v>64.3</v>
      </c>
      <c r="E11" s="23">
        <v>63.3</v>
      </c>
      <c r="F11" s="23">
        <v>91.11</v>
      </c>
      <c r="G11" s="23">
        <v>119.2315</v>
      </c>
      <c r="H11" s="15">
        <v>91.11</v>
      </c>
      <c r="I11" s="15">
        <f>SUM(I12:I14)</f>
        <v>0</v>
      </c>
      <c r="J11" s="15">
        <f>SUM(J12:J14)</f>
        <v>0</v>
      </c>
      <c r="K11" s="15">
        <f>SUM(K12:K14)</f>
        <v>0</v>
      </c>
    </row>
    <row r="12" spans="1:11" ht="12.75">
      <c r="A12" s="13" t="s">
        <v>26</v>
      </c>
      <c r="B12" s="13" t="s">
        <v>27</v>
      </c>
      <c r="C12" s="16" t="s">
        <v>25</v>
      </c>
      <c r="D12" s="17"/>
      <c r="E12" s="17"/>
      <c r="F12" s="17"/>
      <c r="G12" s="17"/>
      <c r="H12" s="17">
        <v>0</v>
      </c>
      <c r="I12" s="17"/>
      <c r="J12" s="17"/>
      <c r="K12" s="17"/>
    </row>
    <row r="13" spans="1:11" ht="12.75">
      <c r="A13" s="13" t="s">
        <v>28</v>
      </c>
      <c r="B13" s="13" t="s">
        <v>29</v>
      </c>
      <c r="C13" s="16" t="s">
        <v>25</v>
      </c>
      <c r="D13" s="20"/>
      <c r="E13" s="20"/>
      <c r="F13" s="20"/>
      <c r="G13" s="20"/>
      <c r="H13" s="17">
        <v>0</v>
      </c>
      <c r="I13" s="17"/>
      <c r="J13" s="17"/>
      <c r="K13" s="17"/>
    </row>
    <row r="14" spans="1:11" ht="12.75">
      <c r="A14" s="13" t="s">
        <v>30</v>
      </c>
      <c r="B14" s="13" t="s">
        <v>31</v>
      </c>
      <c r="C14" s="16" t="s">
        <v>25</v>
      </c>
      <c r="D14" s="17">
        <v>64.3</v>
      </c>
      <c r="E14" s="17">
        <v>63.3</v>
      </c>
      <c r="F14" s="17">
        <v>91.11</v>
      </c>
      <c r="G14" s="17">
        <v>119.2315</v>
      </c>
      <c r="H14" s="17">
        <v>91.11</v>
      </c>
      <c r="I14" s="17"/>
      <c r="J14" s="17"/>
      <c r="K14" s="17"/>
    </row>
    <row r="15" spans="1:11" ht="24">
      <c r="A15" s="13" t="s">
        <v>32</v>
      </c>
      <c r="B15" s="13" t="s">
        <v>33</v>
      </c>
      <c r="C15" s="14" t="s">
        <v>25</v>
      </c>
      <c r="D15" s="15">
        <v>354.00614570000005</v>
      </c>
      <c r="E15" s="15">
        <v>493.75438000000003</v>
      </c>
      <c r="F15" s="15">
        <v>375.29404944999999</v>
      </c>
      <c r="G15" s="23">
        <v>687.75198</v>
      </c>
      <c r="H15" s="15">
        <f>37.81+334.8+79.3</f>
        <v>451.91</v>
      </c>
      <c r="I15" s="15">
        <f>SUM(I16:I23)</f>
        <v>0</v>
      </c>
      <c r="J15" s="15">
        <f>SUM(J16:J23)</f>
        <v>0</v>
      </c>
      <c r="K15" s="15">
        <f>SUM(K16:K23)</f>
        <v>0</v>
      </c>
    </row>
    <row r="16" spans="1:11" ht="12.75">
      <c r="A16" s="13" t="s">
        <v>34</v>
      </c>
      <c r="B16" s="13" t="s">
        <v>35</v>
      </c>
      <c r="C16" s="16" t="s">
        <v>25</v>
      </c>
      <c r="D16" s="18">
        <v>281.80224000000004</v>
      </c>
      <c r="E16" s="18">
        <v>413.65876000000009</v>
      </c>
      <c r="F16" s="18">
        <v>300.20260000000002</v>
      </c>
      <c r="G16" s="18">
        <v>599.06898000000001</v>
      </c>
      <c r="H16" s="18">
        <v>334.8</v>
      </c>
      <c r="I16" s="18"/>
      <c r="J16" s="18"/>
      <c r="K16" s="18"/>
    </row>
    <row r="17" spans="1:15" ht="12.75">
      <c r="A17" s="13" t="s">
        <v>36</v>
      </c>
      <c r="B17" s="13" t="s">
        <v>37</v>
      </c>
      <c r="C17" s="16" t="s">
        <v>25</v>
      </c>
      <c r="D17" s="17">
        <v>72.203905699999993</v>
      </c>
      <c r="E17" s="17">
        <v>68.215679999999992</v>
      </c>
      <c r="F17" s="17">
        <v>75.091449449999999</v>
      </c>
      <c r="G17" s="17">
        <v>60.605000000000004</v>
      </c>
      <c r="H17" s="17">
        <v>73.3</v>
      </c>
      <c r="I17" s="17">
        <f>'[2]Прил.2.1.3 тепл.энергия'!I17</f>
        <v>0</v>
      </c>
      <c r="J17" s="17"/>
      <c r="K17" s="17"/>
    </row>
    <row r="18" spans="1:15" ht="12.75">
      <c r="A18" s="13" t="s">
        <v>38</v>
      </c>
      <c r="B18" s="13" t="s">
        <v>39</v>
      </c>
      <c r="C18" s="16" t="s">
        <v>25</v>
      </c>
      <c r="D18" s="20"/>
      <c r="E18" s="20"/>
      <c r="F18" s="20"/>
      <c r="G18" s="20"/>
      <c r="H18" s="20"/>
      <c r="I18" s="17"/>
      <c r="J18" s="20"/>
      <c r="K18" s="17"/>
    </row>
    <row r="19" spans="1:15" ht="12.75">
      <c r="A19" s="13" t="s">
        <v>40</v>
      </c>
      <c r="B19" s="13" t="s">
        <v>41</v>
      </c>
      <c r="C19" s="16" t="s">
        <v>25</v>
      </c>
      <c r="D19" s="20"/>
      <c r="E19" s="20"/>
      <c r="F19" s="20"/>
      <c r="G19" s="20"/>
      <c r="H19" s="20"/>
      <c r="I19" s="17"/>
      <c r="J19" s="20"/>
      <c r="K19" s="17"/>
    </row>
    <row r="20" spans="1:15" ht="12.75">
      <c r="A20" s="13" t="s">
        <v>42</v>
      </c>
      <c r="B20" s="13" t="s">
        <v>43</v>
      </c>
      <c r="C20" s="16" t="s">
        <v>25</v>
      </c>
      <c r="D20" s="17">
        <v>0</v>
      </c>
      <c r="E20" s="17">
        <v>4.7678400000000005</v>
      </c>
      <c r="F20" s="17">
        <v>0</v>
      </c>
      <c r="G20" s="17">
        <v>15.791999999999998</v>
      </c>
      <c r="H20" s="17">
        <v>15.791999999999998</v>
      </c>
      <c r="I20" s="17">
        <f>'[2]Прил.2.1.6 холод.вода'!I13+'[2]Прил.2.1.6 Тр-т холод.воды'!I13</f>
        <v>0</v>
      </c>
      <c r="J20" s="17">
        <f>'[2]Прил.2.1.6 холод.вода'!J13+'[2]Прил.2.1.6 Тр-т холод.воды'!J13</f>
        <v>0</v>
      </c>
      <c r="K20" s="17">
        <f>'[2]Прил.2.1.6 холод.вода'!K13+'[2]Прил.2.1.6 Тр-т холод.воды'!K13</f>
        <v>0</v>
      </c>
    </row>
    <row r="21" spans="1:15" ht="12.75">
      <c r="A21" s="13" t="s">
        <v>44</v>
      </c>
      <c r="B21" s="13" t="s">
        <v>45</v>
      </c>
      <c r="C21" s="16" t="s">
        <v>25</v>
      </c>
      <c r="D21" s="17">
        <v>0</v>
      </c>
      <c r="E21" s="17">
        <v>5.8911199999999999</v>
      </c>
      <c r="F21" s="17">
        <v>0</v>
      </c>
      <c r="G21" s="17">
        <v>10.882000000000001</v>
      </c>
      <c r="H21" s="17">
        <v>10.882000000000001</v>
      </c>
      <c r="I21" s="17">
        <f>'[2]Прил.2.1.6 КНС воды'!I13+'[2]Прил.2.1.6 Тр-т КНС воды'!I13</f>
        <v>0</v>
      </c>
      <c r="J21" s="17">
        <f>'[2]Прил.2.1.6 КНС воды'!J13+'[2]Прил.2.1.6 Тр-т КНС воды'!J13</f>
        <v>0</v>
      </c>
      <c r="K21" s="17">
        <f>'[2]Прил.2.1.6 КНС воды'!K13+'[2]Прил.2.1.6 Тр-т КНС воды'!K13</f>
        <v>0</v>
      </c>
    </row>
    <row r="22" spans="1:15" ht="12.75">
      <c r="A22" s="13" t="s">
        <v>46</v>
      </c>
      <c r="B22" s="13" t="s">
        <v>47</v>
      </c>
      <c r="C22" s="16" t="s">
        <v>25</v>
      </c>
      <c r="D22" s="17">
        <v>0</v>
      </c>
      <c r="E22" s="17">
        <v>1.2209800000000002</v>
      </c>
      <c r="F22" s="17">
        <v>0</v>
      </c>
      <c r="G22" s="17">
        <v>1.4039999999999999</v>
      </c>
      <c r="H22" s="17">
        <v>1.5</v>
      </c>
      <c r="I22" s="17">
        <f>'[2]Прил.2.1.6 Ливневые стоки'!I13</f>
        <v>0</v>
      </c>
      <c r="J22" s="17">
        <f>'[2]Прил.2.1.6 Ливневые стоки'!J13</f>
        <v>0</v>
      </c>
      <c r="K22" s="17">
        <f>'[2]Прил.2.1.6 Ливневые стоки'!K13</f>
        <v>0</v>
      </c>
    </row>
    <row r="23" spans="1:15" ht="12.75">
      <c r="A23" s="13" t="s">
        <v>48</v>
      </c>
      <c r="B23" s="13" t="s">
        <v>49</v>
      </c>
      <c r="C23" s="16" t="s">
        <v>25</v>
      </c>
      <c r="D23" s="17">
        <v>15.167399999999999</v>
      </c>
      <c r="E23" s="17">
        <v>49.314033999999999</v>
      </c>
      <c r="F23" s="17">
        <v>15.692159999999999</v>
      </c>
      <c r="G23" s="17">
        <v>15.625999999999999</v>
      </c>
      <c r="H23" s="17">
        <v>15.625999999999999</v>
      </c>
      <c r="I23" s="17">
        <f>'[2]Прил.2.1.6 Технической воды'!I13</f>
        <v>0</v>
      </c>
      <c r="J23" s="17">
        <f>'[2]Прил.2.1.6 Технической воды'!J13</f>
        <v>0</v>
      </c>
      <c r="K23" s="17">
        <f>'[2]Прил.2.1.6 Технической воды'!K13</f>
        <v>0</v>
      </c>
    </row>
    <row r="24" spans="1:15" ht="60">
      <c r="A24" s="13" t="s">
        <v>50</v>
      </c>
      <c r="B24" s="13" t="s">
        <v>51</v>
      </c>
      <c r="C24" s="14" t="s">
        <v>25</v>
      </c>
      <c r="D24" s="21"/>
      <c r="E24" s="21"/>
      <c r="F24" s="21"/>
      <c r="G24" s="15"/>
      <c r="H24" s="21"/>
      <c r="I24" s="15"/>
      <c r="J24" s="21"/>
      <c r="K24" s="15"/>
    </row>
    <row r="25" spans="1:15" ht="48">
      <c r="A25" s="13" t="s">
        <v>52</v>
      </c>
      <c r="B25" s="13" t="s">
        <v>53</v>
      </c>
      <c r="C25" s="14" t="s">
        <v>25</v>
      </c>
      <c r="D25" s="15">
        <v>1893.0709055999998</v>
      </c>
      <c r="E25" s="15">
        <v>1621.74701</v>
      </c>
      <c r="F25" s="15">
        <v>1965.0673631999998</v>
      </c>
      <c r="G25" s="15">
        <v>1617.54107</v>
      </c>
      <c r="H25" s="15">
        <f>H26+H27</f>
        <v>1965.0700000000002</v>
      </c>
      <c r="I25" s="15">
        <f>SUM(I26:I27)</f>
        <v>0</v>
      </c>
      <c r="J25" s="15">
        <f>SUM(J26:J27)</f>
        <v>0</v>
      </c>
      <c r="K25" s="15">
        <f>SUM(K26:K27)</f>
        <v>0</v>
      </c>
    </row>
    <row r="26" spans="1:15" ht="24">
      <c r="A26" s="13" t="s">
        <v>54</v>
      </c>
      <c r="B26" s="13" t="s">
        <v>55</v>
      </c>
      <c r="C26" s="16" t="s">
        <v>25</v>
      </c>
      <c r="D26" s="17">
        <v>1425.5051999999998</v>
      </c>
      <c r="E26" s="17">
        <v>1221.1949999999999</v>
      </c>
      <c r="F26" s="17">
        <v>1479.7194</v>
      </c>
      <c r="G26" s="17">
        <v>1219.6859999999999</v>
      </c>
      <c r="H26" s="17">
        <v>1479.72</v>
      </c>
      <c r="I26" s="17">
        <f>'[2]Прил.2.2 оплата труда'!I36</f>
        <v>0</v>
      </c>
      <c r="J26" s="17">
        <f>'[2]Прил.2.2 оплата труда'!J36</f>
        <v>0</v>
      </c>
      <c r="K26" s="17">
        <f>'[2]Прил.2.2 оплата труда'!K36</f>
        <v>0</v>
      </c>
      <c r="O26" s="22"/>
    </row>
    <row r="27" spans="1:15" ht="36">
      <c r="A27" s="13" t="s">
        <v>56</v>
      </c>
      <c r="B27" s="13" t="s">
        <v>57</v>
      </c>
      <c r="C27" s="16" t="s">
        <v>25</v>
      </c>
      <c r="D27" s="17">
        <v>467.56570559999994</v>
      </c>
      <c r="E27" s="17">
        <v>400.55201</v>
      </c>
      <c r="F27" s="17">
        <v>485.34796319999998</v>
      </c>
      <c r="G27" s="17">
        <v>397.85507000000001</v>
      </c>
      <c r="H27" s="17">
        <v>485.35</v>
      </c>
      <c r="I27" s="17">
        <f>'[2]Прил.2.2 оплата труда'!I37</f>
        <v>0</v>
      </c>
      <c r="J27" s="17">
        <f>'[2]Прил.2.2 оплата труда'!J37</f>
        <v>0</v>
      </c>
      <c r="K27" s="17">
        <f>'[2]Прил.2.2 оплата труда'!K37</f>
        <v>0</v>
      </c>
      <c r="O27" s="22"/>
    </row>
    <row r="28" spans="1:15" ht="24">
      <c r="A28" s="13" t="s">
        <v>58</v>
      </c>
      <c r="B28" s="13" t="s">
        <v>59</v>
      </c>
      <c r="C28" s="14" t="s">
        <v>25</v>
      </c>
      <c r="D28" s="21"/>
      <c r="E28" s="21"/>
      <c r="F28" s="21"/>
      <c r="G28" s="21"/>
      <c r="H28" s="21"/>
      <c r="I28" s="15"/>
      <c r="J28" s="21"/>
      <c r="K28" s="15"/>
      <c r="O28" s="22"/>
    </row>
    <row r="29" spans="1:15" ht="12.75">
      <c r="A29" s="13" t="s">
        <v>60</v>
      </c>
      <c r="B29" s="13" t="s">
        <v>61</v>
      </c>
      <c r="C29" s="14" t="s">
        <v>25</v>
      </c>
      <c r="D29" s="23">
        <v>463.1</v>
      </c>
      <c r="E29" s="15">
        <v>339.06065999999998</v>
      </c>
      <c r="F29" s="15">
        <v>355.13</v>
      </c>
      <c r="G29" s="15">
        <v>299.97948000000002</v>
      </c>
      <c r="H29" s="15">
        <v>355.13</v>
      </c>
      <c r="I29" s="15"/>
      <c r="J29" s="15"/>
      <c r="K29" s="15"/>
    </row>
    <row r="30" spans="1:15" s="19" customFormat="1" ht="12.75">
      <c r="A30" s="24" t="s">
        <v>62</v>
      </c>
      <c r="B30" s="24" t="s">
        <v>63</v>
      </c>
      <c r="C30" s="14" t="s">
        <v>25</v>
      </c>
      <c r="D30" s="25"/>
      <c r="E30" s="25"/>
      <c r="F30" s="25"/>
      <c r="G30" s="26"/>
      <c r="H30" s="25"/>
      <c r="I30" s="26"/>
      <c r="J30" s="25"/>
      <c r="K30" s="26"/>
    </row>
    <row r="31" spans="1:15" ht="12.75">
      <c r="A31" s="13" t="s">
        <v>64</v>
      </c>
      <c r="B31" s="13" t="s">
        <v>65</v>
      </c>
      <c r="C31" s="14" t="s">
        <v>25</v>
      </c>
      <c r="D31" s="20"/>
      <c r="E31" s="20"/>
      <c r="F31" s="20"/>
      <c r="G31" s="17"/>
      <c r="H31" s="20"/>
      <c r="I31" s="17"/>
      <c r="J31" s="20"/>
      <c r="K31" s="17"/>
    </row>
    <row r="32" spans="1:15" ht="12.75">
      <c r="A32" s="13" t="s">
        <v>66</v>
      </c>
      <c r="B32" s="13" t="s">
        <v>67</v>
      </c>
      <c r="C32" s="14" t="s">
        <v>25</v>
      </c>
      <c r="D32" s="20"/>
      <c r="E32" s="17"/>
      <c r="F32" s="20"/>
      <c r="G32" s="17"/>
      <c r="H32" s="20"/>
      <c r="I32" s="17"/>
      <c r="J32" s="20"/>
      <c r="K32" s="17"/>
    </row>
    <row r="33" spans="1:11" ht="12.75">
      <c r="A33" s="13" t="s">
        <v>68</v>
      </c>
      <c r="B33" s="13" t="s">
        <v>69</v>
      </c>
      <c r="C33" s="14" t="s">
        <v>25</v>
      </c>
      <c r="D33" s="20"/>
      <c r="E33" s="17"/>
      <c r="F33" s="20"/>
      <c r="G33" s="17"/>
      <c r="H33" s="20"/>
      <c r="I33" s="17"/>
      <c r="J33" s="20"/>
      <c r="K33" s="17"/>
    </row>
    <row r="34" spans="1:11" ht="24">
      <c r="A34" s="13" t="s">
        <v>70</v>
      </c>
      <c r="B34" s="13" t="s">
        <v>71</v>
      </c>
      <c r="C34" s="14" t="s">
        <v>25</v>
      </c>
      <c r="D34" s="28"/>
      <c r="E34" s="28"/>
      <c r="F34" s="28"/>
      <c r="G34" s="29"/>
      <c r="H34" s="28"/>
      <c r="I34" s="29"/>
      <c r="J34" s="28"/>
      <c r="K34" s="29"/>
    </row>
    <row r="35" spans="1:11" ht="12.75">
      <c r="A35" s="10" t="s">
        <v>14</v>
      </c>
      <c r="B35" s="10" t="s">
        <v>72</v>
      </c>
      <c r="C35" s="11" t="s">
        <v>22</v>
      </c>
      <c r="D35" s="12">
        <f>D36+D37+D38</f>
        <v>306.7</v>
      </c>
      <c r="E35" s="12">
        <f>E36+E37+E38</f>
        <v>624.70000000000005</v>
      </c>
      <c r="F35" s="12">
        <f t="shared" ref="F35:H35" si="0">F36+F37+F38</f>
        <v>468.88</v>
      </c>
      <c r="G35" s="12">
        <f t="shared" si="0"/>
        <v>518.25603000000001</v>
      </c>
      <c r="H35" s="12">
        <f t="shared" si="0"/>
        <v>468.88</v>
      </c>
      <c r="I35" s="12">
        <v>0</v>
      </c>
      <c r="J35" s="12">
        <v>0</v>
      </c>
      <c r="K35" s="12">
        <f>K36+K37+K38</f>
        <v>0</v>
      </c>
    </row>
    <row r="36" spans="1:11" ht="36">
      <c r="A36" s="13" t="s">
        <v>73</v>
      </c>
      <c r="B36" s="13" t="s">
        <v>74</v>
      </c>
      <c r="C36" s="14" t="s">
        <v>25</v>
      </c>
      <c r="D36" s="23">
        <v>306.7</v>
      </c>
      <c r="E36" s="23">
        <v>624.70000000000005</v>
      </c>
      <c r="F36" s="23">
        <v>468.88</v>
      </c>
      <c r="G36" s="23">
        <v>518.25603000000001</v>
      </c>
      <c r="H36" s="52">
        <v>468.88</v>
      </c>
      <c r="I36" s="15">
        <v>0</v>
      </c>
      <c r="J36" s="23">
        <v>0</v>
      </c>
      <c r="K36" s="15"/>
    </row>
    <row r="37" spans="1:11" ht="48">
      <c r="A37" s="13" t="s">
        <v>75</v>
      </c>
      <c r="B37" s="13" t="s">
        <v>76</v>
      </c>
      <c r="C37" s="30" t="s">
        <v>25</v>
      </c>
      <c r="D37" s="15">
        <f>D38+D39</f>
        <v>0</v>
      </c>
      <c r="E37" s="15">
        <f>E38+E39</f>
        <v>0</v>
      </c>
      <c r="F37" s="15">
        <f t="shared" ref="F37:H38" si="1">F38+F39</f>
        <v>0</v>
      </c>
      <c r="G37" s="15">
        <f t="shared" si="1"/>
        <v>0</v>
      </c>
      <c r="H37" s="15">
        <f t="shared" si="1"/>
        <v>0</v>
      </c>
      <c r="I37" s="15">
        <v>0</v>
      </c>
      <c r="J37" s="21">
        <v>0</v>
      </c>
      <c r="K37" s="15"/>
    </row>
    <row r="38" spans="1:11" ht="36">
      <c r="A38" s="13" t="s">
        <v>77</v>
      </c>
      <c r="B38" s="13" t="s">
        <v>78</v>
      </c>
      <c r="C38" s="31" t="s">
        <v>25</v>
      </c>
      <c r="D38" s="15">
        <f>D39+D40</f>
        <v>0</v>
      </c>
      <c r="E38" s="15">
        <f>E39+E40</f>
        <v>0</v>
      </c>
      <c r="F38" s="15">
        <f t="shared" si="1"/>
        <v>0</v>
      </c>
      <c r="G38" s="15">
        <f t="shared" si="1"/>
        <v>0</v>
      </c>
      <c r="H38" s="15">
        <f t="shared" si="1"/>
        <v>0</v>
      </c>
      <c r="I38" s="15"/>
      <c r="J38" s="15"/>
      <c r="K38" s="15">
        <f>K39+K40</f>
        <v>0</v>
      </c>
    </row>
    <row r="39" spans="1:11" ht="12.75">
      <c r="A39" s="13" t="s">
        <v>79</v>
      </c>
      <c r="B39" s="13" t="s">
        <v>80</v>
      </c>
      <c r="C39" s="27" t="s">
        <v>25</v>
      </c>
      <c r="D39" s="17">
        <f>'[2]Прил.2.2 оплата труда'!D64</f>
        <v>0</v>
      </c>
      <c r="E39" s="17">
        <f>'[2]Прил.2.2 оплата труда'!E64</f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'[2]Прил.2.2 оплата труда'!K64</f>
        <v>0</v>
      </c>
    </row>
    <row r="40" spans="1:11" ht="24">
      <c r="A40" s="13" t="s">
        <v>81</v>
      </c>
      <c r="B40" s="13" t="s">
        <v>82</v>
      </c>
      <c r="C40" s="27" t="s">
        <v>25</v>
      </c>
      <c r="D40" s="17">
        <f>'[2]Прил.2.2 оплата труда'!D65</f>
        <v>0</v>
      </c>
      <c r="E40" s="17">
        <f>'[2]Прил.2.2 оплата труда'!E65</f>
        <v>0</v>
      </c>
      <c r="F40" s="17">
        <f>'[2]Прил.2.2 оплата труда'!F65</f>
        <v>0</v>
      </c>
      <c r="G40" s="17">
        <f>'[2]Прил.2.2 оплата труда'!G65</f>
        <v>0</v>
      </c>
      <c r="H40" s="17">
        <f>'[2]Прил.2.2 оплата труда'!H65</f>
        <v>0</v>
      </c>
      <c r="I40" s="17"/>
      <c r="J40" s="17"/>
      <c r="K40" s="17">
        <f>'[2]Прил.2.2 оплата труда'!K65</f>
        <v>0</v>
      </c>
    </row>
    <row r="41" spans="1:11" ht="12.75">
      <c r="A41" s="10" t="s">
        <v>83</v>
      </c>
      <c r="B41" s="32" t="s">
        <v>84</v>
      </c>
      <c r="C41" s="11" t="s">
        <v>22</v>
      </c>
      <c r="D41" s="12">
        <f>D42+D50+D53+D57</f>
        <v>7.1</v>
      </c>
      <c r="E41" s="12">
        <f t="shared" ref="E41:K41" si="2">E42+E50+E53+E57</f>
        <v>6.8</v>
      </c>
      <c r="F41" s="12">
        <f t="shared" si="2"/>
        <v>7</v>
      </c>
      <c r="G41" s="12">
        <f t="shared" si="2"/>
        <v>7.3</v>
      </c>
      <c r="H41" s="12">
        <f t="shared" si="2"/>
        <v>0</v>
      </c>
      <c r="I41" s="12">
        <f t="shared" si="2"/>
        <v>0</v>
      </c>
      <c r="J41" s="12">
        <f t="shared" si="2"/>
        <v>0</v>
      </c>
      <c r="K41" s="12">
        <f t="shared" si="2"/>
        <v>0</v>
      </c>
    </row>
    <row r="42" spans="1:11" ht="24">
      <c r="A42" s="13" t="s">
        <v>85</v>
      </c>
      <c r="B42" s="13" t="s">
        <v>86</v>
      </c>
      <c r="C42" s="31" t="s">
        <v>25</v>
      </c>
      <c r="D42" s="33">
        <f>SUM(D43:D49)</f>
        <v>0</v>
      </c>
      <c r="E42" s="33">
        <f t="shared" ref="E42:H42" si="3">SUM(E43:E49)</f>
        <v>0</v>
      </c>
      <c r="F42" s="33">
        <f t="shared" si="3"/>
        <v>0</v>
      </c>
      <c r="G42" s="33">
        <f t="shared" si="3"/>
        <v>0</v>
      </c>
      <c r="H42" s="33">
        <f t="shared" si="3"/>
        <v>0</v>
      </c>
      <c r="I42" s="34"/>
      <c r="J42" s="33"/>
      <c r="K42" s="34">
        <f>SUM(K43:K49)</f>
        <v>0</v>
      </c>
    </row>
    <row r="43" spans="1:11" ht="12.75">
      <c r="A43" s="13" t="s">
        <v>87</v>
      </c>
      <c r="B43" s="13" t="s">
        <v>88</v>
      </c>
      <c r="C43" s="27" t="s">
        <v>25</v>
      </c>
      <c r="D43" s="28"/>
      <c r="E43" s="28"/>
      <c r="F43" s="28"/>
      <c r="G43" s="29"/>
      <c r="H43" s="28"/>
      <c r="I43" s="29"/>
      <c r="J43" s="28"/>
      <c r="K43" s="29"/>
    </row>
    <row r="44" spans="1:11" ht="12.75">
      <c r="A44" s="13" t="s">
        <v>89</v>
      </c>
      <c r="B44" s="13" t="s">
        <v>90</v>
      </c>
      <c r="C44" s="27" t="s">
        <v>25</v>
      </c>
      <c r="D44" s="28"/>
      <c r="E44" s="28"/>
      <c r="F44" s="28"/>
      <c r="G44" s="29"/>
      <c r="H44" s="28"/>
      <c r="I44" s="29"/>
      <c r="J44" s="28"/>
      <c r="K44" s="29"/>
    </row>
    <row r="45" spans="1:11" ht="12.75">
      <c r="A45" s="13" t="s">
        <v>91</v>
      </c>
      <c r="B45" s="13" t="s">
        <v>92</v>
      </c>
      <c r="C45" s="27" t="s">
        <v>25</v>
      </c>
      <c r="D45" s="28"/>
      <c r="E45" s="28"/>
      <c r="F45" s="28"/>
      <c r="G45" s="29"/>
      <c r="H45" s="28"/>
      <c r="I45" s="29"/>
      <c r="J45" s="28"/>
      <c r="K45" s="29"/>
    </row>
    <row r="46" spans="1:11" ht="12.75">
      <c r="A46" s="13" t="s">
        <v>93</v>
      </c>
      <c r="B46" s="13" t="s">
        <v>94</v>
      </c>
      <c r="C46" s="27" t="s">
        <v>25</v>
      </c>
      <c r="D46" s="28"/>
      <c r="E46" s="28"/>
      <c r="F46" s="28"/>
      <c r="G46" s="29"/>
      <c r="H46" s="28"/>
      <c r="I46" s="29"/>
      <c r="J46" s="28"/>
      <c r="K46" s="29"/>
    </row>
    <row r="47" spans="1:11" ht="24">
      <c r="A47" s="13" t="s">
        <v>95</v>
      </c>
      <c r="B47" s="13" t="s">
        <v>96</v>
      </c>
      <c r="C47" s="27" t="s">
        <v>25</v>
      </c>
      <c r="D47" s="28"/>
      <c r="E47" s="28"/>
      <c r="F47" s="28"/>
      <c r="G47" s="29"/>
      <c r="H47" s="28"/>
      <c r="I47" s="29">
        <v>0</v>
      </c>
      <c r="J47" s="28">
        <v>0</v>
      </c>
      <c r="K47" s="29"/>
    </row>
    <row r="48" spans="1:11" ht="12.75">
      <c r="A48" s="13" t="s">
        <v>97</v>
      </c>
      <c r="B48" s="13" t="s">
        <v>98</v>
      </c>
      <c r="C48" s="27" t="s">
        <v>25</v>
      </c>
      <c r="D48" s="28"/>
      <c r="E48" s="28"/>
      <c r="F48" s="28"/>
      <c r="G48" s="29"/>
      <c r="H48" s="28"/>
      <c r="I48" s="29">
        <v>0</v>
      </c>
      <c r="J48" s="28">
        <v>0</v>
      </c>
      <c r="K48" s="29"/>
    </row>
    <row r="49" spans="1:11" ht="12.75">
      <c r="A49" s="13" t="s">
        <v>99</v>
      </c>
      <c r="B49" s="13" t="s">
        <v>100</v>
      </c>
      <c r="C49" s="27"/>
      <c r="D49" s="28"/>
      <c r="E49" s="28"/>
      <c r="F49" s="28"/>
      <c r="G49" s="29"/>
      <c r="H49" s="28"/>
      <c r="I49" s="29">
        <v>0</v>
      </c>
      <c r="J49" s="28">
        <v>0</v>
      </c>
      <c r="K49" s="29"/>
    </row>
    <row r="50" spans="1:11" ht="48">
      <c r="A50" s="13" t="s">
        <v>101</v>
      </c>
      <c r="B50" s="13" t="s">
        <v>102</v>
      </c>
      <c r="C50" s="31" t="s">
        <v>25</v>
      </c>
      <c r="D50" s="15"/>
      <c r="E50" s="15"/>
      <c r="F50" s="15"/>
      <c r="G50" s="15"/>
      <c r="H50" s="15"/>
      <c r="I50" s="15">
        <v>0</v>
      </c>
      <c r="J50" s="15">
        <v>0</v>
      </c>
      <c r="K50" s="15">
        <f>K51+K52</f>
        <v>0</v>
      </c>
    </row>
    <row r="51" spans="1:11" ht="24">
      <c r="A51" s="13" t="s">
        <v>103</v>
      </c>
      <c r="B51" s="13" t="s">
        <v>104</v>
      </c>
      <c r="C51" s="27" t="s">
        <v>25</v>
      </c>
      <c r="D51" s="18"/>
      <c r="E51" s="18"/>
      <c r="F51" s="18"/>
      <c r="G51" s="17"/>
      <c r="H51" s="18"/>
      <c r="I51" s="17"/>
      <c r="J51" s="18"/>
      <c r="K51" s="17">
        <f>'[2]Прил.2.2 оплата труда'!K92</f>
        <v>0</v>
      </c>
    </row>
    <row r="52" spans="1:11" ht="36">
      <c r="A52" s="13" t="s">
        <v>105</v>
      </c>
      <c r="B52" s="13" t="s">
        <v>106</v>
      </c>
      <c r="C52" s="27" t="s">
        <v>25</v>
      </c>
      <c r="D52" s="18"/>
      <c r="E52" s="18"/>
      <c r="F52" s="18"/>
      <c r="G52" s="17"/>
      <c r="H52" s="18"/>
      <c r="I52" s="17"/>
      <c r="J52" s="18"/>
      <c r="K52" s="17">
        <f>'[2]Прил.2.2 оплата труда'!K93</f>
        <v>0</v>
      </c>
    </row>
    <row r="53" spans="1:11" ht="60">
      <c r="A53" s="13" t="s">
        <v>107</v>
      </c>
      <c r="B53" s="13" t="s">
        <v>108</v>
      </c>
      <c r="C53" s="27" t="s">
        <v>25</v>
      </c>
      <c r="D53" s="33"/>
      <c r="E53" s="33"/>
      <c r="F53" s="33"/>
      <c r="G53" s="34"/>
      <c r="H53" s="33"/>
      <c r="I53" s="34"/>
      <c r="J53" s="33"/>
      <c r="K53" s="34">
        <f>SUM(K54:K56)</f>
        <v>0</v>
      </c>
    </row>
    <row r="54" spans="1:11" ht="12.75">
      <c r="A54" s="13" t="s">
        <v>109</v>
      </c>
      <c r="B54" s="13" t="s">
        <v>110</v>
      </c>
      <c r="C54" s="27" t="s">
        <v>25</v>
      </c>
      <c r="D54" s="28"/>
      <c r="E54" s="28"/>
      <c r="F54" s="28"/>
      <c r="G54" s="29"/>
      <c r="H54" s="28"/>
      <c r="I54" s="29"/>
      <c r="J54" s="28"/>
      <c r="K54" s="29"/>
    </row>
    <row r="55" spans="1:11" ht="12.75">
      <c r="A55" s="13" t="s">
        <v>111</v>
      </c>
      <c r="B55" s="13" t="s">
        <v>112</v>
      </c>
      <c r="C55" s="27" t="s">
        <v>25</v>
      </c>
      <c r="D55" s="28"/>
      <c r="E55" s="28"/>
      <c r="F55" s="28"/>
      <c r="G55" s="29"/>
      <c r="H55" s="28"/>
      <c r="I55" s="29"/>
      <c r="J55" s="28"/>
      <c r="K55" s="29"/>
    </row>
    <row r="56" spans="1:11" ht="12.75">
      <c r="A56" s="13" t="s">
        <v>113</v>
      </c>
      <c r="B56" s="13" t="s">
        <v>114</v>
      </c>
      <c r="C56" s="27" t="s">
        <v>25</v>
      </c>
      <c r="D56" s="28"/>
      <c r="E56" s="28"/>
      <c r="F56" s="28"/>
      <c r="G56" s="29"/>
      <c r="H56" s="28"/>
      <c r="I56" s="29"/>
      <c r="J56" s="28"/>
      <c r="K56" s="29"/>
    </row>
    <row r="57" spans="1:11" ht="12.75">
      <c r="A57" s="13" t="s">
        <v>115</v>
      </c>
      <c r="B57" s="13" t="s">
        <v>116</v>
      </c>
      <c r="C57" s="27" t="s">
        <v>25</v>
      </c>
      <c r="D57" s="23">
        <f>SUM(D58:D59)</f>
        <v>7.1</v>
      </c>
      <c r="E57" s="23">
        <f t="shared" ref="E57:H57" si="4">SUM(E58:E59)</f>
        <v>6.8</v>
      </c>
      <c r="F57" s="23">
        <f t="shared" si="4"/>
        <v>7</v>
      </c>
      <c r="G57" s="23">
        <f t="shared" si="4"/>
        <v>7.3</v>
      </c>
      <c r="H57" s="23">
        <f t="shared" si="4"/>
        <v>0</v>
      </c>
      <c r="I57" s="15">
        <v>0</v>
      </c>
      <c r="J57" s="23">
        <v>0</v>
      </c>
      <c r="K57" s="15">
        <f>SUM(K58:K59)</f>
        <v>0</v>
      </c>
    </row>
    <row r="58" spans="1:11" ht="24">
      <c r="A58" s="13" t="s">
        <v>117</v>
      </c>
      <c r="B58" s="13" t="s">
        <v>118</v>
      </c>
      <c r="C58" s="27" t="s">
        <v>25</v>
      </c>
      <c r="D58" s="20"/>
      <c r="E58" s="20"/>
      <c r="F58" s="20"/>
      <c r="G58" s="17"/>
      <c r="H58" s="20"/>
      <c r="I58" s="17"/>
      <c r="J58" s="20"/>
      <c r="K58" s="17"/>
    </row>
    <row r="59" spans="1:11" ht="12.75">
      <c r="A59" s="13" t="s">
        <v>119</v>
      </c>
      <c r="B59" s="13" t="s">
        <v>120</v>
      </c>
      <c r="C59" s="27" t="s">
        <v>25</v>
      </c>
      <c r="D59" s="18">
        <v>7.1</v>
      </c>
      <c r="E59" s="18">
        <v>6.8</v>
      </c>
      <c r="F59" s="18">
        <v>7</v>
      </c>
      <c r="G59" s="18">
        <v>7.3</v>
      </c>
      <c r="H59" s="18">
        <v>0</v>
      </c>
      <c r="I59" s="18"/>
      <c r="J59" s="18"/>
      <c r="K59" s="18">
        <f>[2]Налоги!J47</f>
        <v>0</v>
      </c>
    </row>
    <row r="60" spans="1:11" ht="24">
      <c r="A60" s="10" t="s">
        <v>121</v>
      </c>
      <c r="B60" s="10" t="s">
        <v>122</v>
      </c>
      <c r="C60" s="11" t="s">
        <v>22</v>
      </c>
      <c r="D60" s="12">
        <f>D61</f>
        <v>0</v>
      </c>
      <c r="E60" s="12">
        <f>E61</f>
        <v>0</v>
      </c>
      <c r="F60" s="12">
        <f t="shared" ref="F60:K60" si="5">F61</f>
        <v>0</v>
      </c>
      <c r="G60" s="12">
        <f t="shared" si="5"/>
        <v>0</v>
      </c>
      <c r="H60" s="12">
        <f t="shared" si="5"/>
        <v>0</v>
      </c>
      <c r="I60" s="12">
        <f t="shared" si="5"/>
        <v>0</v>
      </c>
      <c r="J60" s="12">
        <f t="shared" si="5"/>
        <v>0</v>
      </c>
      <c r="K60" s="12">
        <f t="shared" si="5"/>
        <v>0</v>
      </c>
    </row>
    <row r="61" spans="1:11" ht="24">
      <c r="A61" s="13" t="s">
        <v>123</v>
      </c>
      <c r="B61" s="13" t="s">
        <v>124</v>
      </c>
      <c r="C61" s="27" t="s">
        <v>25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8">
        <v>0</v>
      </c>
      <c r="K61" s="29"/>
    </row>
    <row r="62" spans="1:11" ht="12.75">
      <c r="A62" s="10" t="s">
        <v>125</v>
      </c>
      <c r="B62" s="10" t="s">
        <v>126</v>
      </c>
      <c r="C62" s="11" t="s">
        <v>22</v>
      </c>
      <c r="D62" s="35">
        <f>D63</f>
        <v>128.19999999999999</v>
      </c>
      <c r="E62" s="35">
        <f t="shared" ref="E62:H62" si="6">E63</f>
        <v>128.09360000000001</v>
      </c>
      <c r="F62" s="35">
        <f t="shared" si="6"/>
        <v>127.62012</v>
      </c>
      <c r="G62" s="35">
        <f t="shared" si="6"/>
        <v>127.62012</v>
      </c>
      <c r="H62" s="35">
        <f t="shared" si="6"/>
        <v>128.19999999999999</v>
      </c>
      <c r="I62" s="12"/>
      <c r="J62" s="35"/>
      <c r="K62" s="12">
        <f>K63</f>
        <v>0</v>
      </c>
    </row>
    <row r="63" spans="1:11" ht="48">
      <c r="A63" s="13" t="s">
        <v>127</v>
      </c>
      <c r="B63" s="13" t="s">
        <v>128</v>
      </c>
      <c r="C63" s="14" t="s">
        <v>25</v>
      </c>
      <c r="D63" s="23">
        <v>128.19999999999999</v>
      </c>
      <c r="E63" s="23">
        <v>128.09360000000001</v>
      </c>
      <c r="F63" s="23">
        <v>127.62012</v>
      </c>
      <c r="G63" s="23">
        <v>127.62012</v>
      </c>
      <c r="H63" s="23">
        <v>128.19999999999999</v>
      </c>
      <c r="I63" s="15"/>
      <c r="J63" s="23"/>
      <c r="K63" s="15">
        <f>'[2]Прил.2.3 Амортизация'!K47+'[2]Прил.2.3 Амортизация'!K48+'[2]Прил.2.3 Амортизация'!K49</f>
        <v>0</v>
      </c>
    </row>
    <row r="64" spans="1:11" ht="24">
      <c r="A64" s="10" t="s">
        <v>129</v>
      </c>
      <c r="B64" s="10" t="s">
        <v>130</v>
      </c>
      <c r="C64" s="11" t="s">
        <v>22</v>
      </c>
      <c r="D64" s="12">
        <f>SUM(D65:D68)</f>
        <v>0</v>
      </c>
      <c r="E64" s="12">
        <f t="shared" ref="E64:H64" si="7">SUM(E65:E68)</f>
        <v>0</v>
      </c>
      <c r="F64" s="12">
        <f t="shared" si="7"/>
        <v>0</v>
      </c>
      <c r="G64" s="12">
        <f t="shared" si="7"/>
        <v>0</v>
      </c>
      <c r="H64" s="12">
        <f t="shared" si="7"/>
        <v>0</v>
      </c>
      <c r="I64" s="12"/>
      <c r="J64" s="12"/>
      <c r="K64" s="12">
        <f>SUM(K65:K68)</f>
        <v>0</v>
      </c>
    </row>
    <row r="65" spans="1:11" ht="12.75">
      <c r="A65" s="13" t="s">
        <v>131</v>
      </c>
      <c r="B65" s="13" t="s">
        <v>132</v>
      </c>
      <c r="C65" s="27" t="s">
        <v>25</v>
      </c>
      <c r="D65" s="28"/>
      <c r="E65" s="28"/>
      <c r="F65" s="28"/>
      <c r="G65" s="29"/>
      <c r="H65" s="28"/>
      <c r="I65" s="29"/>
      <c r="J65" s="28"/>
      <c r="K65" s="29"/>
    </row>
    <row r="66" spans="1:11" ht="12.75">
      <c r="A66" s="13" t="s">
        <v>133</v>
      </c>
      <c r="B66" s="13" t="s">
        <v>134</v>
      </c>
      <c r="C66" s="27" t="s">
        <v>25</v>
      </c>
      <c r="D66" s="28"/>
      <c r="E66" s="28"/>
      <c r="F66" s="28"/>
      <c r="G66" s="29"/>
      <c r="H66" s="28"/>
      <c r="I66" s="29"/>
      <c r="J66" s="28"/>
      <c r="K66" s="29"/>
    </row>
    <row r="67" spans="1:11" ht="12.75">
      <c r="A67" s="13" t="s">
        <v>135</v>
      </c>
      <c r="B67" s="13" t="s">
        <v>136</v>
      </c>
      <c r="C67" s="27" t="s">
        <v>25</v>
      </c>
      <c r="D67" s="28"/>
      <c r="E67" s="28"/>
      <c r="F67" s="28"/>
      <c r="G67" s="29"/>
      <c r="H67" s="28"/>
      <c r="I67" s="29"/>
      <c r="J67" s="28"/>
      <c r="K67" s="29"/>
    </row>
    <row r="68" spans="1:11" ht="12.75">
      <c r="A68" s="13" t="s">
        <v>137</v>
      </c>
      <c r="B68" s="13" t="s">
        <v>138</v>
      </c>
      <c r="C68" s="27" t="s">
        <v>25</v>
      </c>
      <c r="D68" s="28"/>
      <c r="E68" s="28"/>
      <c r="F68" s="28"/>
      <c r="G68" s="29"/>
      <c r="H68" s="28"/>
      <c r="I68" s="29"/>
      <c r="J68" s="28"/>
      <c r="K68" s="29"/>
    </row>
    <row r="69" spans="1:11" ht="24">
      <c r="A69" s="10" t="s">
        <v>139</v>
      </c>
      <c r="B69" s="10" t="s">
        <v>140</v>
      </c>
      <c r="C69" s="11" t="s">
        <v>22</v>
      </c>
      <c r="D69" s="12">
        <f>SUM(D70:D76)</f>
        <v>2.3199999999999998</v>
      </c>
      <c r="E69" s="12">
        <f t="shared" ref="E69:G69" si="8">SUM(E70:E76)</f>
        <v>59.3</v>
      </c>
      <c r="F69" s="12">
        <f t="shared" si="8"/>
        <v>50.02</v>
      </c>
      <c r="G69" s="12">
        <f t="shared" si="8"/>
        <v>56.300000000000004</v>
      </c>
      <c r="H69" s="12">
        <f>SUM(H70:H76)</f>
        <v>51.9</v>
      </c>
      <c r="I69" s="12"/>
      <c r="J69" s="12"/>
      <c r="K69" s="12"/>
    </row>
    <row r="70" spans="1:11" ht="12.75">
      <c r="A70" s="13" t="s">
        <v>141</v>
      </c>
      <c r="B70" s="13" t="s">
        <v>142</v>
      </c>
      <c r="C70" s="27" t="s">
        <v>25</v>
      </c>
      <c r="D70" s="28"/>
      <c r="E70" s="28"/>
      <c r="F70" s="28"/>
      <c r="G70" s="29"/>
      <c r="H70" s="28"/>
      <c r="I70" s="29"/>
      <c r="J70" s="28"/>
      <c r="K70" s="29"/>
    </row>
    <row r="71" spans="1:11" ht="12.75">
      <c r="A71" s="13" t="s">
        <v>143</v>
      </c>
      <c r="B71" s="13" t="s">
        <v>144</v>
      </c>
      <c r="C71" s="27" t="s">
        <v>25</v>
      </c>
      <c r="D71" s="36">
        <v>0</v>
      </c>
      <c r="E71" s="36">
        <v>57.5</v>
      </c>
      <c r="F71" s="36">
        <v>48.448130389635089</v>
      </c>
      <c r="G71" s="36">
        <v>54.7</v>
      </c>
      <c r="H71" s="36">
        <v>51.9</v>
      </c>
      <c r="I71" s="17"/>
      <c r="J71" s="20"/>
      <c r="K71" s="17"/>
    </row>
    <row r="72" spans="1:11" ht="24">
      <c r="A72" s="13" t="s">
        <v>145</v>
      </c>
      <c r="B72" s="13" t="s">
        <v>146</v>
      </c>
      <c r="C72" s="31" t="s">
        <v>25</v>
      </c>
      <c r="D72" s="15">
        <v>0</v>
      </c>
      <c r="E72" s="15">
        <v>0</v>
      </c>
      <c r="F72" s="15">
        <v>0</v>
      </c>
      <c r="G72" s="23">
        <v>0</v>
      </c>
      <c r="H72" s="15">
        <v>0</v>
      </c>
      <c r="I72" s="15"/>
      <c r="J72" s="15"/>
      <c r="K72" s="15"/>
    </row>
    <row r="73" spans="1:11" ht="24">
      <c r="A73" s="13" t="s">
        <v>147</v>
      </c>
      <c r="B73" s="13" t="s">
        <v>148</v>
      </c>
      <c r="C73" s="31" t="s">
        <v>25</v>
      </c>
      <c r="D73" s="21"/>
      <c r="E73" s="21"/>
      <c r="F73" s="15"/>
      <c r="G73" s="23"/>
      <c r="H73" s="21"/>
      <c r="I73" s="15"/>
      <c r="J73" s="15"/>
      <c r="K73" s="15"/>
    </row>
    <row r="74" spans="1:11" ht="12.75">
      <c r="A74" s="13" t="s">
        <v>149</v>
      </c>
      <c r="B74" s="13" t="s">
        <v>150</v>
      </c>
      <c r="C74" s="31" t="s">
        <v>25</v>
      </c>
      <c r="D74" s="15">
        <v>2.3199999999999998</v>
      </c>
      <c r="E74" s="15">
        <v>1.8</v>
      </c>
      <c r="F74" s="15">
        <v>1.5718696103649115</v>
      </c>
      <c r="G74" s="23">
        <v>1.6</v>
      </c>
      <c r="H74" s="15">
        <v>0</v>
      </c>
      <c r="I74" s="15"/>
      <c r="J74" s="15"/>
      <c r="K74" s="15"/>
    </row>
    <row r="75" spans="1:11" ht="12.75">
      <c r="A75" s="13" t="s">
        <v>151</v>
      </c>
      <c r="B75" s="13" t="s">
        <v>152</v>
      </c>
      <c r="C75" s="31" t="s">
        <v>25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/>
      <c r="J75" s="15"/>
      <c r="K75" s="15"/>
    </row>
    <row r="76" spans="1:11" ht="48">
      <c r="A76" s="13" t="s">
        <v>153</v>
      </c>
      <c r="B76" s="13" t="s">
        <v>154</v>
      </c>
      <c r="C76" s="31" t="s">
        <v>25</v>
      </c>
      <c r="D76" s="21"/>
      <c r="E76" s="21"/>
      <c r="F76" s="15"/>
      <c r="G76" s="15"/>
      <c r="H76" s="15"/>
      <c r="I76" s="15"/>
      <c r="J76" s="15"/>
      <c r="K76" s="15"/>
    </row>
    <row r="77" spans="1:11" ht="12.75">
      <c r="A77" s="10" t="s">
        <v>20</v>
      </c>
      <c r="B77" s="10" t="s">
        <v>155</v>
      </c>
      <c r="C77" s="11" t="s">
        <v>22</v>
      </c>
      <c r="D77" s="12">
        <f>SUM(D78:D82)</f>
        <v>0</v>
      </c>
      <c r="E77" s="12">
        <f t="shared" ref="E77:H77" si="9">SUM(E78:E82)</f>
        <v>0</v>
      </c>
      <c r="F77" s="12">
        <f t="shared" si="9"/>
        <v>0</v>
      </c>
      <c r="G77" s="12">
        <f t="shared" si="9"/>
        <v>0</v>
      </c>
      <c r="H77" s="12">
        <f t="shared" si="9"/>
        <v>0</v>
      </c>
      <c r="I77" s="12"/>
      <c r="J77" s="12"/>
      <c r="K77" s="12">
        <f>SUM(K78:K82)</f>
        <v>0</v>
      </c>
    </row>
    <row r="78" spans="1:11" ht="24">
      <c r="A78" s="13" t="s">
        <v>156</v>
      </c>
      <c r="B78" s="13" t="s">
        <v>157</v>
      </c>
      <c r="C78" s="27" t="s">
        <v>25</v>
      </c>
      <c r="D78" s="28"/>
      <c r="E78" s="28"/>
      <c r="F78" s="28"/>
      <c r="G78" s="36">
        <v>0</v>
      </c>
      <c r="H78" s="28"/>
      <c r="I78" s="36"/>
      <c r="J78" s="28"/>
      <c r="K78" s="36"/>
    </row>
    <row r="79" spans="1:11" ht="12.75">
      <c r="A79" s="13" t="s">
        <v>158</v>
      </c>
      <c r="B79" s="13" t="s">
        <v>159</v>
      </c>
      <c r="C79" s="27" t="s">
        <v>25</v>
      </c>
      <c r="D79" s="28"/>
      <c r="E79" s="28"/>
      <c r="F79" s="28"/>
      <c r="G79" s="36"/>
      <c r="H79" s="28"/>
      <c r="I79" s="36"/>
      <c r="J79" s="28"/>
      <c r="K79" s="36"/>
    </row>
    <row r="80" spans="1:11" ht="48">
      <c r="A80" s="13" t="s">
        <v>160</v>
      </c>
      <c r="B80" s="13" t="s">
        <v>161</v>
      </c>
      <c r="C80" s="27" t="s">
        <v>25</v>
      </c>
      <c r="D80" s="28"/>
      <c r="E80" s="28"/>
      <c r="F80" s="28"/>
      <c r="G80" s="36"/>
      <c r="H80" s="28"/>
      <c r="I80" s="36"/>
      <c r="J80" s="28"/>
      <c r="K80" s="36"/>
    </row>
    <row r="81" spans="1:11" ht="48">
      <c r="A81" s="13" t="s">
        <v>162</v>
      </c>
      <c r="B81" s="13" t="s">
        <v>163</v>
      </c>
      <c r="C81" s="27" t="s">
        <v>25</v>
      </c>
      <c r="D81" s="37"/>
      <c r="E81" s="37">
        <f>D81</f>
        <v>0</v>
      </c>
      <c r="F81" s="48"/>
      <c r="G81" s="46">
        <f>F81</f>
        <v>0</v>
      </c>
      <c r="H81" s="48"/>
      <c r="I81" s="46"/>
      <c r="J81" s="48"/>
      <c r="K81" s="46"/>
    </row>
    <row r="82" spans="1:11" ht="36">
      <c r="A82" s="13" t="s">
        <v>164</v>
      </c>
      <c r="B82" s="13" t="s">
        <v>165</v>
      </c>
      <c r="C82" s="27"/>
      <c r="D82" s="37"/>
      <c r="E82" s="37"/>
      <c r="F82" s="49"/>
      <c r="G82" s="47"/>
      <c r="H82" s="49"/>
      <c r="I82" s="47"/>
      <c r="J82" s="49"/>
      <c r="K82" s="47"/>
    </row>
    <row r="83" spans="1:11" ht="12.75">
      <c r="A83" s="13" t="s">
        <v>166</v>
      </c>
      <c r="B83" s="13" t="s">
        <v>167</v>
      </c>
      <c r="C83" s="27" t="s">
        <v>22</v>
      </c>
      <c r="D83" s="38">
        <f t="shared" ref="D83:F83" si="10">D10+D35+D41+D60+D62+D64+D69+D77</f>
        <v>3218.7970512999996</v>
      </c>
      <c r="E83" s="38">
        <f t="shared" si="10"/>
        <v>3336.755650000001</v>
      </c>
      <c r="F83" s="38">
        <f t="shared" si="10"/>
        <v>3440.1215326500001</v>
      </c>
      <c r="G83" s="38">
        <f>G10+G35+G41+G60+G62+G64+G69+G77</f>
        <v>3433.9801800000005</v>
      </c>
      <c r="H83" s="38">
        <f>H10+H35+H41+H60+H62+H64+H69+H77</f>
        <v>3512.2000000000003</v>
      </c>
      <c r="I83" s="38">
        <f>I10+I35+I41+I60+I62+I64+I69+I77</f>
        <v>0</v>
      </c>
      <c r="J83" s="38">
        <f>J10+J35+J41+J60+J62+J64+J69+J77</f>
        <v>0</v>
      </c>
      <c r="K83" s="38">
        <f>K10+K35+K41+K60+K62+K64+K69+K77</f>
        <v>0</v>
      </c>
    </row>
    <row r="84" spans="1:11" ht="12.75">
      <c r="A84" s="2"/>
      <c r="B84" s="6"/>
      <c r="C84" s="2"/>
      <c r="D84" s="2"/>
      <c r="E84" s="2"/>
      <c r="F84" s="2"/>
      <c r="G84" s="2"/>
      <c r="H84" s="2"/>
    </row>
    <row r="85" spans="1:11" ht="12.75">
      <c r="A85" s="39"/>
      <c r="B85" s="40" t="s">
        <v>168</v>
      </c>
      <c r="C85" s="2"/>
      <c r="D85" s="2"/>
      <c r="E85" s="2"/>
      <c r="F85" s="2"/>
      <c r="G85" s="40" t="s">
        <v>169</v>
      </c>
      <c r="H85" s="2"/>
    </row>
    <row r="86" spans="1:11" ht="12.75">
      <c r="A86" t="s">
        <v>170</v>
      </c>
    </row>
    <row r="87" spans="1:11" ht="12.75">
      <c r="B87" t="s">
        <v>171</v>
      </c>
      <c r="G87" s="40" t="s">
        <v>172</v>
      </c>
    </row>
    <row r="88" spans="1:11" ht="12.75">
      <c r="B88" t="s">
        <v>173</v>
      </c>
      <c r="G88" s="41" t="s">
        <v>0</v>
      </c>
    </row>
    <row r="89" spans="1:11" ht="12.75">
      <c r="G89" s="42"/>
      <c r="H89" s="43"/>
    </row>
    <row r="90" spans="1:11" ht="12.75">
      <c r="G90" s="19"/>
      <c r="H90" s="44"/>
    </row>
    <row r="91" spans="1:11" ht="12.75">
      <c r="G91" s="45"/>
      <c r="H91" s="44"/>
    </row>
  </sheetData>
  <mergeCells count="20">
    <mergeCell ref="H7:I7"/>
    <mergeCell ref="J7:K7"/>
    <mergeCell ref="D81:D82"/>
    <mergeCell ref="E81:E82"/>
    <mergeCell ref="F81:F82"/>
    <mergeCell ref="G81:G82"/>
    <mergeCell ref="H81:H82"/>
    <mergeCell ref="I81:I82"/>
    <mergeCell ref="J81:J82"/>
    <mergeCell ref="K81:K82"/>
    <mergeCell ref="F1:H1"/>
    <mergeCell ref="F2:H2"/>
    <mergeCell ref="F3:H3"/>
    <mergeCell ref="F4:H4"/>
    <mergeCell ref="A5:H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topLeftCell="A61" workbookViewId="0">
      <selection activeCell="P63" sqref="P63"/>
    </sheetView>
  </sheetViews>
  <sheetFormatPr defaultRowHeight="21" customHeight="1" outlineLevelCol="1"/>
  <cols>
    <col min="1" max="1" width="5.85546875" customWidth="1"/>
    <col min="2" max="2" width="41.85546875" customWidth="1"/>
    <col min="3" max="3" width="9.140625" style="1"/>
    <col min="8" max="8" width="11.28515625" customWidth="1"/>
    <col min="9" max="11" width="9.140625" hidden="1" customWidth="1" outlineLevel="1"/>
    <col min="12" max="12" width="9.140625" collapsed="1"/>
  </cols>
  <sheetData>
    <row r="1" spans="1:11" ht="12.75">
      <c r="A1" s="2"/>
      <c r="B1" s="2"/>
      <c r="C1" s="2"/>
      <c r="D1" s="2"/>
      <c r="E1" s="2"/>
      <c r="F1" s="3" t="s">
        <v>1</v>
      </c>
      <c r="G1" s="3"/>
      <c r="H1" s="3"/>
    </row>
    <row r="2" spans="1:11" ht="12.75">
      <c r="A2" s="2"/>
      <c r="B2" s="2"/>
      <c r="C2" s="2"/>
      <c r="D2" s="2"/>
      <c r="E2" s="2"/>
      <c r="F2" s="3" t="s">
        <v>2</v>
      </c>
      <c r="G2" s="3"/>
      <c r="H2" s="3"/>
    </row>
    <row r="3" spans="1:11" ht="12.75">
      <c r="A3" s="2"/>
      <c r="B3" s="2"/>
      <c r="C3" s="2"/>
      <c r="D3" s="2"/>
      <c r="E3" s="2"/>
      <c r="F3" s="3" t="s">
        <v>3</v>
      </c>
      <c r="G3" s="3"/>
      <c r="H3" s="3"/>
    </row>
    <row r="4" spans="1:11" ht="12.75">
      <c r="A4" s="2"/>
      <c r="B4" s="2"/>
      <c r="C4" s="2"/>
      <c r="D4" s="2"/>
      <c r="E4" s="2"/>
      <c r="F4" s="3" t="s">
        <v>4</v>
      </c>
      <c r="G4" s="3"/>
      <c r="H4" s="3"/>
    </row>
    <row r="5" spans="1:11" ht="15">
      <c r="A5" s="4" t="s">
        <v>177</v>
      </c>
      <c r="B5" s="5"/>
      <c r="C5" s="5"/>
      <c r="D5" s="5"/>
      <c r="E5" s="5"/>
      <c r="F5" s="5"/>
      <c r="G5" s="5"/>
      <c r="H5" s="5"/>
    </row>
    <row r="6" spans="1:11" ht="12.75">
      <c r="A6" s="2"/>
      <c r="B6" s="6"/>
      <c r="C6" s="2"/>
      <c r="D6" s="2"/>
      <c r="E6" s="2"/>
      <c r="F6" s="2"/>
      <c r="G6" s="2"/>
      <c r="H6" s="2"/>
    </row>
    <row r="7" spans="1:11" ht="48" customHeight="1">
      <c r="A7" s="7" t="s">
        <v>6</v>
      </c>
      <c r="B7" s="7" t="s">
        <v>7</v>
      </c>
      <c r="C7" s="7" t="s">
        <v>8</v>
      </c>
      <c r="D7" s="7" t="s">
        <v>9</v>
      </c>
      <c r="E7" s="7"/>
      <c r="F7" s="50" t="s">
        <v>10</v>
      </c>
      <c r="G7" s="51"/>
      <c r="H7" s="50" t="s">
        <v>174</v>
      </c>
      <c r="I7" s="51"/>
      <c r="J7" s="50" t="s">
        <v>175</v>
      </c>
      <c r="K7" s="51"/>
    </row>
    <row r="8" spans="1:11" ht="12.75">
      <c r="A8" s="7"/>
      <c r="B8" s="7"/>
      <c r="C8" s="7"/>
      <c r="D8" s="8" t="s">
        <v>11</v>
      </c>
      <c r="E8" s="8" t="s">
        <v>12</v>
      </c>
      <c r="F8" s="8" t="s">
        <v>11</v>
      </c>
      <c r="G8" s="8" t="s">
        <v>12</v>
      </c>
      <c r="H8" s="8" t="s">
        <v>11</v>
      </c>
      <c r="I8" s="8" t="s">
        <v>12</v>
      </c>
      <c r="J8" s="8" t="s">
        <v>11</v>
      </c>
      <c r="K8" s="8" t="s">
        <v>12</v>
      </c>
    </row>
    <row r="9" spans="1:11" ht="12.75">
      <c r="A9" s="9" t="s">
        <v>13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18</v>
      </c>
      <c r="I9" s="9" t="s">
        <v>19</v>
      </c>
      <c r="J9" s="9" t="s">
        <v>18</v>
      </c>
      <c r="K9" s="9" t="s">
        <v>19</v>
      </c>
    </row>
    <row r="10" spans="1:11" ht="12.75">
      <c r="A10" s="10" t="s">
        <v>13</v>
      </c>
      <c r="B10" s="10" t="s">
        <v>21</v>
      </c>
      <c r="C10" s="11" t="s">
        <v>22</v>
      </c>
      <c r="D10" s="12">
        <f>D11+D15+D23+D24+D27+D28+D29</f>
        <v>1425.4830688</v>
      </c>
      <c r="E10" s="12">
        <f>E11+E15+E23+E24+E27+E28+E29</f>
        <v>1402.1367258900002</v>
      </c>
      <c r="F10" s="12">
        <f>F11+F15+F23+F24+F27+F28+F29</f>
        <v>1513.1651561600002</v>
      </c>
      <c r="G10" s="12">
        <f>G11+G15+G23+G24+G27+G28+G29</f>
        <v>1441.8085099999998</v>
      </c>
      <c r="H10" s="12">
        <f>H11+H15+H23+H24+H27+H28+H29</f>
        <v>1507.3000000000002</v>
      </c>
      <c r="I10" s="12">
        <f>I11+I15+I23+I24+I27+I28+I29</f>
        <v>0</v>
      </c>
      <c r="J10" s="12">
        <f>J11+J15+J23+J24+J27+J28+J29</f>
        <v>0</v>
      </c>
      <c r="K10" s="12">
        <f>K11+K15+K23+K24+K27+K28+K29</f>
        <v>0</v>
      </c>
    </row>
    <row r="11" spans="1:11" ht="24">
      <c r="A11" s="13" t="s">
        <v>23</v>
      </c>
      <c r="B11" s="13" t="s">
        <v>24</v>
      </c>
      <c r="C11" s="14" t="s">
        <v>25</v>
      </c>
      <c r="D11" s="23">
        <v>56.14</v>
      </c>
      <c r="E11" s="23">
        <v>51.26</v>
      </c>
      <c r="F11" s="23">
        <v>53.7</v>
      </c>
      <c r="G11" s="23">
        <v>85.4</v>
      </c>
      <c r="H11" s="15">
        <f>H14</f>
        <v>53.6</v>
      </c>
      <c r="I11" s="15">
        <f>SUM(I12:I14)</f>
        <v>0</v>
      </c>
      <c r="J11" s="15">
        <f>SUM(J12:J14)</f>
        <v>0</v>
      </c>
      <c r="K11" s="15">
        <f>SUM(K12:K14)</f>
        <v>0</v>
      </c>
    </row>
    <row r="12" spans="1:11" ht="12.75">
      <c r="A12" s="13" t="s">
        <v>26</v>
      </c>
      <c r="B12" s="13" t="s">
        <v>27</v>
      </c>
      <c r="C12" s="16" t="s">
        <v>25</v>
      </c>
      <c r="D12" s="17"/>
      <c r="E12" s="17"/>
      <c r="F12" s="17"/>
      <c r="G12" s="17"/>
      <c r="H12" s="17">
        <v>0</v>
      </c>
      <c r="I12" s="17"/>
      <c r="J12" s="17"/>
      <c r="K12" s="17"/>
    </row>
    <row r="13" spans="1:11" ht="12.75">
      <c r="A13" s="13" t="s">
        <v>28</v>
      </c>
      <c r="B13" s="13" t="s">
        <v>29</v>
      </c>
      <c r="C13" s="16" t="s">
        <v>25</v>
      </c>
      <c r="D13" s="20"/>
      <c r="E13" s="20"/>
      <c r="F13" s="20"/>
      <c r="G13" s="20"/>
      <c r="H13" s="17">
        <v>0</v>
      </c>
      <c r="I13" s="17"/>
      <c r="J13" s="17"/>
      <c r="K13" s="17"/>
    </row>
    <row r="14" spans="1:11" ht="12.75">
      <c r="A14" s="13" t="s">
        <v>30</v>
      </c>
      <c r="B14" s="13" t="s">
        <v>31</v>
      </c>
      <c r="C14" s="16" t="s">
        <v>25</v>
      </c>
      <c r="D14" s="17">
        <v>56.140999999999998</v>
      </c>
      <c r="E14" s="17">
        <v>51.26</v>
      </c>
      <c r="F14" s="17">
        <v>53.7</v>
      </c>
      <c r="G14" s="17">
        <v>85.4</v>
      </c>
      <c r="H14" s="17">
        <v>53.6</v>
      </c>
      <c r="I14" s="17"/>
      <c r="J14" s="17"/>
      <c r="K14" s="17"/>
    </row>
    <row r="15" spans="1:11" ht="24">
      <c r="A15" s="13" t="s">
        <v>32</v>
      </c>
      <c r="B15" s="13" t="s">
        <v>33</v>
      </c>
      <c r="C15" s="14" t="s">
        <v>25</v>
      </c>
      <c r="D15" s="15">
        <v>32.042000000000002</v>
      </c>
      <c r="E15" s="15">
        <v>36.073945889999997</v>
      </c>
      <c r="F15" s="15">
        <v>50.640920000000001</v>
      </c>
      <c r="G15" s="15">
        <v>53.940000000000005</v>
      </c>
      <c r="H15" s="15">
        <f>38.1+6.7</f>
        <v>44.800000000000004</v>
      </c>
      <c r="I15" s="15">
        <f>SUM(I16:I22)</f>
        <v>0</v>
      </c>
      <c r="J15" s="15">
        <f>SUM(J16:J22)</f>
        <v>0</v>
      </c>
      <c r="K15" s="15">
        <f>SUM(K16:K22)</f>
        <v>0</v>
      </c>
    </row>
    <row r="16" spans="1:11" ht="12.75">
      <c r="A16" s="13" t="s">
        <v>34</v>
      </c>
      <c r="B16" s="13" t="s">
        <v>35</v>
      </c>
      <c r="C16" s="16" t="s">
        <v>25</v>
      </c>
      <c r="D16" s="18">
        <v>32.042000000000002</v>
      </c>
      <c r="E16" s="18">
        <v>30.791657999999998</v>
      </c>
      <c r="F16" s="18">
        <v>36.503999999999998</v>
      </c>
      <c r="G16" s="18">
        <v>46.664000000000001</v>
      </c>
      <c r="H16" s="18">
        <v>38.1</v>
      </c>
      <c r="I16" s="18"/>
      <c r="J16" s="18"/>
      <c r="K16" s="18"/>
    </row>
    <row r="17" spans="1:15" ht="12.75">
      <c r="A17" s="13" t="s">
        <v>36</v>
      </c>
      <c r="B17" s="13" t="s">
        <v>37</v>
      </c>
      <c r="C17" s="16" t="s">
        <v>25</v>
      </c>
      <c r="D17" s="17">
        <v>0</v>
      </c>
      <c r="E17" s="17">
        <v>3.53573789</v>
      </c>
      <c r="F17" s="17">
        <v>11.03576</v>
      </c>
      <c r="G17" s="17">
        <v>4.5119999999999996</v>
      </c>
      <c r="H17" s="17">
        <v>6.7</v>
      </c>
      <c r="I17" s="17">
        <f>'[2]Прил.2.1.3 тепл.энергия'!I17</f>
        <v>0</v>
      </c>
      <c r="J17" s="17"/>
      <c r="K17" s="17"/>
    </row>
    <row r="18" spans="1:15" ht="12.75">
      <c r="A18" s="13" t="s">
        <v>38</v>
      </c>
      <c r="B18" s="13" t="s">
        <v>39</v>
      </c>
      <c r="C18" s="16" t="s">
        <v>25</v>
      </c>
      <c r="D18" s="20"/>
      <c r="E18" s="20"/>
      <c r="F18" s="20"/>
      <c r="G18" s="17"/>
      <c r="H18" s="17"/>
      <c r="I18" s="17"/>
      <c r="J18" s="20"/>
      <c r="K18" s="17"/>
    </row>
    <row r="19" spans="1:15" ht="12.75">
      <c r="A19" s="13" t="s">
        <v>40</v>
      </c>
      <c r="B19" s="13" t="s">
        <v>41</v>
      </c>
      <c r="C19" s="16" t="s">
        <v>25</v>
      </c>
      <c r="D19" s="20"/>
      <c r="E19" s="20"/>
      <c r="F19" s="20"/>
      <c r="G19" s="17"/>
      <c r="H19" s="17"/>
      <c r="I19" s="17"/>
      <c r="J19" s="20"/>
      <c r="K19" s="17"/>
    </row>
    <row r="20" spans="1:15" ht="12.75">
      <c r="A20" s="13" t="s">
        <v>42</v>
      </c>
      <c r="B20" s="13" t="s">
        <v>43</v>
      </c>
      <c r="C20" s="16" t="s">
        <v>25</v>
      </c>
      <c r="D20" s="17">
        <v>0</v>
      </c>
      <c r="E20" s="17">
        <v>0.74592000000000003</v>
      </c>
      <c r="F20" s="17">
        <v>1.4648399999999999</v>
      </c>
      <c r="G20" s="17">
        <v>1.3159999999999998</v>
      </c>
      <c r="H20" s="17">
        <v>0</v>
      </c>
      <c r="I20" s="17">
        <f>'[2]Прил.2.1.6 холод.вода'!I13+'[2]Прил.2.1.6 Тр-т холод.воды'!I13</f>
        <v>0</v>
      </c>
      <c r="J20" s="17">
        <f>'[2]Прил.2.1.6 холод.вода'!J13+'[2]Прил.2.1.6 Тр-т холод.воды'!J13</f>
        <v>0</v>
      </c>
      <c r="K20" s="17">
        <f>'[2]Прил.2.1.6 холод.вода'!K13+'[2]Прил.2.1.6 Тр-т холод.воды'!K13</f>
        <v>0</v>
      </c>
    </row>
    <row r="21" spans="1:15" ht="12.75">
      <c r="A21" s="13" t="s">
        <v>44</v>
      </c>
      <c r="B21" s="13" t="s">
        <v>45</v>
      </c>
      <c r="C21" s="16" t="s">
        <v>25</v>
      </c>
      <c r="D21" s="17">
        <v>0</v>
      </c>
      <c r="E21" s="17">
        <v>0.85163</v>
      </c>
      <c r="F21" s="17">
        <v>1.1013600000000001</v>
      </c>
      <c r="G21" s="17">
        <v>1.2709999999999999</v>
      </c>
      <c r="H21" s="17">
        <v>0</v>
      </c>
      <c r="I21" s="17">
        <f>'[2]Прил.2.1.6 КНС воды'!I13+'[2]Прил.2.1.6 Тр-т КНС воды'!I13</f>
        <v>0</v>
      </c>
      <c r="J21" s="17">
        <f>'[2]Прил.2.1.6 КНС воды'!J13+'[2]Прил.2.1.6 Тр-т КНС воды'!J13</f>
        <v>0</v>
      </c>
      <c r="K21" s="17">
        <f>'[2]Прил.2.1.6 КНС воды'!K13+'[2]Прил.2.1.6 Тр-т КНС воды'!K13</f>
        <v>0</v>
      </c>
    </row>
    <row r="22" spans="1:15" ht="12.75">
      <c r="A22" s="13" t="s">
        <v>46</v>
      </c>
      <c r="B22" s="13" t="s">
        <v>49</v>
      </c>
      <c r="C22" s="16" t="s">
        <v>25</v>
      </c>
      <c r="D22" s="17">
        <v>0</v>
      </c>
      <c r="E22" s="17">
        <v>0.14899999999999999</v>
      </c>
      <c r="F22" s="17">
        <v>0.53495999999999999</v>
      </c>
      <c r="G22" s="17">
        <v>0.17699999999999999</v>
      </c>
      <c r="H22" s="17">
        <v>0</v>
      </c>
      <c r="I22" s="17">
        <f>'[2]Прил.2.1.6 Технической воды'!I13</f>
        <v>0</v>
      </c>
      <c r="J22" s="17">
        <f>'[2]Прил.2.1.6 Технической воды'!J13</f>
        <v>0</v>
      </c>
      <c r="K22" s="17">
        <f>'[2]Прил.2.1.6 Технической воды'!K13</f>
        <v>0</v>
      </c>
    </row>
    <row r="23" spans="1:15" ht="60">
      <c r="A23" s="13" t="s">
        <v>50</v>
      </c>
      <c r="B23" s="13" t="s">
        <v>51</v>
      </c>
      <c r="C23" s="14" t="s">
        <v>25</v>
      </c>
      <c r="D23" s="21"/>
      <c r="E23" s="21"/>
      <c r="F23" s="21"/>
      <c r="G23" s="15"/>
      <c r="H23" s="21"/>
      <c r="I23" s="15"/>
      <c r="J23" s="21"/>
      <c r="K23" s="15"/>
    </row>
    <row r="24" spans="1:15" ht="48">
      <c r="A24" s="13" t="s">
        <v>52</v>
      </c>
      <c r="B24" s="13" t="s">
        <v>53</v>
      </c>
      <c r="C24" s="14" t="s">
        <v>25</v>
      </c>
      <c r="D24" s="15">
        <f>D25+D26</f>
        <v>1153.3010687999999</v>
      </c>
      <c r="E24" s="15">
        <f t="shared" ref="E24:H24" si="0">E25+E26</f>
        <v>1095.0521500000002</v>
      </c>
      <c r="F24" s="15">
        <f t="shared" si="0"/>
        <v>1174.4642361599999</v>
      </c>
      <c r="G24" s="15">
        <f t="shared" si="0"/>
        <v>1103.6324</v>
      </c>
      <c r="H24" s="15">
        <f t="shared" si="0"/>
        <v>1174.5</v>
      </c>
      <c r="I24" s="15">
        <f>SUM(I25:I26)</f>
        <v>0</v>
      </c>
      <c r="J24" s="15">
        <f>SUM(J25:J26)</f>
        <v>0</v>
      </c>
      <c r="K24" s="15">
        <f>SUM(K25:K26)</f>
        <v>0</v>
      </c>
    </row>
    <row r="25" spans="1:15" ht="24">
      <c r="A25" s="13" t="s">
        <v>54</v>
      </c>
      <c r="B25" s="13" t="s">
        <v>55</v>
      </c>
      <c r="C25" s="16" t="s">
        <v>25</v>
      </c>
      <c r="D25" s="17">
        <v>868.44959999999992</v>
      </c>
      <c r="E25" s="17">
        <v>809.26632000000018</v>
      </c>
      <c r="F25" s="17">
        <v>884.38571999999999</v>
      </c>
      <c r="G25" s="17">
        <v>815.60231999999996</v>
      </c>
      <c r="H25" s="17">
        <v>884.4</v>
      </c>
      <c r="I25" s="17">
        <f>'[2]Прил.2.2 оплата труда'!I36</f>
        <v>0</v>
      </c>
      <c r="J25" s="17">
        <f>'[2]Прил.2.2 оплата труда'!J36</f>
        <v>0</v>
      </c>
      <c r="K25" s="17">
        <f>'[2]Прил.2.2 оплата труда'!K36</f>
        <v>0</v>
      </c>
      <c r="O25" s="22"/>
    </row>
    <row r="26" spans="1:15" ht="36">
      <c r="A26" s="13" t="s">
        <v>56</v>
      </c>
      <c r="B26" s="13" t="s">
        <v>57</v>
      </c>
      <c r="C26" s="16" t="s">
        <v>25</v>
      </c>
      <c r="D26" s="17">
        <v>284.85146879999996</v>
      </c>
      <c r="E26" s="17">
        <v>285.78582999999998</v>
      </c>
      <c r="F26" s="17">
        <v>290.07851615999999</v>
      </c>
      <c r="G26" s="17">
        <v>288.03008</v>
      </c>
      <c r="H26" s="17">
        <v>290.10000000000002</v>
      </c>
      <c r="I26" s="17">
        <f>'[2]Прил.2.2 оплата труда'!I37</f>
        <v>0</v>
      </c>
      <c r="J26" s="17">
        <f>'[2]Прил.2.2 оплата труда'!J37</f>
        <v>0</v>
      </c>
      <c r="K26" s="17">
        <f>'[2]Прил.2.2 оплата труда'!K37</f>
        <v>0</v>
      </c>
      <c r="O26" s="22"/>
    </row>
    <row r="27" spans="1:15" ht="24">
      <c r="A27" s="13" t="s">
        <v>58</v>
      </c>
      <c r="B27" s="13" t="s">
        <v>59</v>
      </c>
      <c r="C27" s="14" t="s">
        <v>25</v>
      </c>
      <c r="D27" s="21"/>
      <c r="E27" s="21"/>
      <c r="F27" s="21"/>
      <c r="G27" s="21"/>
      <c r="H27" s="21"/>
      <c r="I27" s="15"/>
      <c r="J27" s="21"/>
      <c r="K27" s="15"/>
      <c r="O27" s="22"/>
    </row>
    <row r="28" spans="1:15" ht="12.75">
      <c r="A28" s="13" t="s">
        <v>60</v>
      </c>
      <c r="B28" s="13" t="s">
        <v>61</v>
      </c>
      <c r="C28" s="14" t="s">
        <v>25</v>
      </c>
      <c r="D28" s="23">
        <v>184</v>
      </c>
      <c r="E28" s="15">
        <v>219.75063</v>
      </c>
      <c r="F28" s="15">
        <v>234.36</v>
      </c>
      <c r="G28" s="15">
        <v>198.83610999999999</v>
      </c>
      <c r="H28" s="15">
        <v>234.4</v>
      </c>
      <c r="I28" s="15"/>
      <c r="J28" s="15"/>
      <c r="K28" s="15"/>
    </row>
    <row r="29" spans="1:15" s="19" customFormat="1" ht="12.75">
      <c r="A29" s="24" t="s">
        <v>62</v>
      </c>
      <c r="B29" s="24" t="s">
        <v>63</v>
      </c>
      <c r="C29" s="14" t="s">
        <v>25</v>
      </c>
      <c r="D29" s="25"/>
      <c r="E29" s="25"/>
      <c r="F29" s="25"/>
      <c r="G29" s="26"/>
      <c r="H29" s="25"/>
      <c r="I29" s="26"/>
      <c r="J29" s="25"/>
      <c r="K29" s="26"/>
    </row>
    <row r="30" spans="1:15" ht="12.75">
      <c r="A30" s="13" t="s">
        <v>64</v>
      </c>
      <c r="B30" s="13" t="s">
        <v>65</v>
      </c>
      <c r="C30" s="14" t="s">
        <v>25</v>
      </c>
      <c r="D30" s="20"/>
      <c r="E30" s="20"/>
      <c r="F30" s="20"/>
      <c r="G30" s="17"/>
      <c r="H30" s="20"/>
      <c r="I30" s="17"/>
      <c r="J30" s="20"/>
      <c r="K30" s="17"/>
    </row>
    <row r="31" spans="1:15" ht="12.75">
      <c r="A31" s="13" t="s">
        <v>66</v>
      </c>
      <c r="B31" s="13" t="s">
        <v>67</v>
      </c>
      <c r="C31" s="14" t="s">
        <v>25</v>
      </c>
      <c r="D31" s="20"/>
      <c r="E31" s="17"/>
      <c r="F31" s="20"/>
      <c r="G31" s="17"/>
      <c r="H31" s="20"/>
      <c r="I31" s="17"/>
      <c r="J31" s="20"/>
      <c r="K31" s="17"/>
    </row>
    <row r="32" spans="1:15" ht="12.75">
      <c r="A32" s="13" t="s">
        <v>68</v>
      </c>
      <c r="B32" s="13" t="s">
        <v>69</v>
      </c>
      <c r="C32" s="14" t="s">
        <v>25</v>
      </c>
      <c r="D32" s="20"/>
      <c r="E32" s="17"/>
      <c r="F32" s="20"/>
      <c r="G32" s="17"/>
      <c r="H32" s="20"/>
      <c r="I32" s="17"/>
      <c r="J32" s="20"/>
      <c r="K32" s="17"/>
    </row>
    <row r="33" spans="1:11" ht="24">
      <c r="A33" s="13" t="s">
        <v>70</v>
      </c>
      <c r="B33" s="13" t="s">
        <v>71</v>
      </c>
      <c r="C33" s="14" t="s">
        <v>25</v>
      </c>
      <c r="D33" s="28"/>
      <c r="E33" s="28"/>
      <c r="F33" s="28"/>
      <c r="G33" s="29"/>
      <c r="H33" s="28"/>
      <c r="I33" s="29"/>
      <c r="J33" s="28"/>
      <c r="K33" s="29"/>
    </row>
    <row r="34" spans="1:11" ht="12.75">
      <c r="A34" s="10" t="s">
        <v>14</v>
      </c>
      <c r="B34" s="10" t="s">
        <v>72</v>
      </c>
      <c r="C34" s="11" t="s">
        <v>22</v>
      </c>
      <c r="D34" s="12">
        <f>D35+D36+D37</f>
        <v>209.35</v>
      </c>
      <c r="E34" s="12">
        <f>E35+E36+E37</f>
        <v>231</v>
      </c>
      <c r="F34" s="12">
        <f t="shared" ref="F34:H34" si="1">F35+F36+F37</f>
        <v>209.39999999999998</v>
      </c>
      <c r="G34" s="12">
        <f t="shared" si="1"/>
        <v>259.56765000000001</v>
      </c>
      <c r="H34" s="12">
        <f t="shared" si="1"/>
        <v>293.60000000000002</v>
      </c>
      <c r="I34" s="12">
        <v>0</v>
      </c>
      <c r="J34" s="12">
        <v>0</v>
      </c>
      <c r="K34" s="12">
        <f>K35+K36+K37</f>
        <v>0</v>
      </c>
    </row>
    <row r="35" spans="1:11" ht="36">
      <c r="A35" s="13" t="s">
        <v>73</v>
      </c>
      <c r="B35" s="13" t="s">
        <v>74</v>
      </c>
      <c r="C35" s="14" t="s">
        <v>25</v>
      </c>
      <c r="D35" s="23">
        <v>209.35</v>
      </c>
      <c r="E35" s="23">
        <v>231</v>
      </c>
      <c r="F35" s="23">
        <f>208.2+1.2</f>
        <v>209.39999999999998</v>
      </c>
      <c r="G35" s="23">
        <v>259.56765000000001</v>
      </c>
      <c r="H35" s="52">
        <v>293.60000000000002</v>
      </c>
      <c r="I35" s="15">
        <v>0</v>
      </c>
      <c r="J35" s="23">
        <v>0</v>
      </c>
      <c r="K35" s="15"/>
    </row>
    <row r="36" spans="1:11" ht="48">
      <c r="A36" s="13" t="s">
        <v>75</v>
      </c>
      <c r="B36" s="13" t="s">
        <v>76</v>
      </c>
      <c r="C36" s="30" t="s">
        <v>25</v>
      </c>
      <c r="D36" s="15">
        <f>D37+D38</f>
        <v>0</v>
      </c>
      <c r="E36" s="15">
        <f>E37+E38</f>
        <v>0</v>
      </c>
      <c r="F36" s="15">
        <f t="shared" ref="F36:H37" si="2">F37+F38</f>
        <v>0</v>
      </c>
      <c r="G36" s="15">
        <f t="shared" si="2"/>
        <v>0</v>
      </c>
      <c r="H36" s="15">
        <f t="shared" si="2"/>
        <v>0</v>
      </c>
      <c r="I36" s="15">
        <v>0</v>
      </c>
      <c r="J36" s="21">
        <v>0</v>
      </c>
      <c r="K36" s="15"/>
    </row>
    <row r="37" spans="1:11" ht="36">
      <c r="A37" s="13" t="s">
        <v>77</v>
      </c>
      <c r="B37" s="13" t="s">
        <v>78</v>
      </c>
      <c r="C37" s="31" t="s">
        <v>25</v>
      </c>
      <c r="D37" s="15">
        <f>D38+D39</f>
        <v>0</v>
      </c>
      <c r="E37" s="15">
        <f>E38+E39</f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  <c r="I37" s="15"/>
      <c r="J37" s="15"/>
      <c r="K37" s="15">
        <f>K38+K39</f>
        <v>0</v>
      </c>
    </row>
    <row r="38" spans="1:11" ht="12.75">
      <c r="A38" s="13" t="s">
        <v>79</v>
      </c>
      <c r="B38" s="13" t="s">
        <v>80</v>
      </c>
      <c r="C38" s="27" t="s">
        <v>25</v>
      </c>
      <c r="D38" s="17">
        <f>'[2]Прил.2.2 оплата труда'!D64</f>
        <v>0</v>
      </c>
      <c r="E38" s="17">
        <f>'[2]Прил.2.2 оплата труда'!E64</f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f>'[2]Прил.2.2 оплата труда'!K64</f>
        <v>0</v>
      </c>
    </row>
    <row r="39" spans="1:11" ht="24">
      <c r="A39" s="13" t="s">
        <v>81</v>
      </c>
      <c r="B39" s="13" t="s">
        <v>82</v>
      </c>
      <c r="C39" s="27" t="s">
        <v>25</v>
      </c>
      <c r="D39" s="17">
        <f>'[2]Прил.2.2 оплата труда'!D65</f>
        <v>0</v>
      </c>
      <c r="E39" s="17">
        <f>'[2]Прил.2.2 оплата труда'!E65</f>
        <v>0</v>
      </c>
      <c r="F39" s="17">
        <f>'[2]Прил.2.2 оплата труда'!F65</f>
        <v>0</v>
      </c>
      <c r="G39" s="17">
        <f>'[2]Прил.2.2 оплата труда'!G65</f>
        <v>0</v>
      </c>
      <c r="H39" s="17">
        <f>'[2]Прил.2.2 оплата труда'!H65</f>
        <v>0</v>
      </c>
      <c r="I39" s="17"/>
      <c r="J39" s="17"/>
      <c r="K39" s="17">
        <f>'[2]Прил.2.2 оплата труда'!K65</f>
        <v>0</v>
      </c>
    </row>
    <row r="40" spans="1:11" ht="12.75">
      <c r="A40" s="10" t="s">
        <v>83</v>
      </c>
      <c r="B40" s="32" t="s">
        <v>84</v>
      </c>
      <c r="C40" s="11" t="s">
        <v>22</v>
      </c>
      <c r="D40" s="12">
        <f>D41+D49+D52+D56</f>
        <v>0</v>
      </c>
      <c r="E40" s="12">
        <f t="shared" ref="E40:K40" si="3">E41+E49+E52+E56</f>
        <v>0</v>
      </c>
      <c r="F40" s="12">
        <f t="shared" si="3"/>
        <v>0</v>
      </c>
      <c r="G40" s="12">
        <f t="shared" si="3"/>
        <v>0</v>
      </c>
      <c r="H40" s="12">
        <f t="shared" si="3"/>
        <v>0</v>
      </c>
      <c r="I40" s="12">
        <f t="shared" si="3"/>
        <v>0</v>
      </c>
      <c r="J40" s="12">
        <f t="shared" si="3"/>
        <v>0</v>
      </c>
      <c r="K40" s="12">
        <f t="shared" si="3"/>
        <v>0</v>
      </c>
    </row>
    <row r="41" spans="1:11" ht="24">
      <c r="A41" s="13" t="s">
        <v>85</v>
      </c>
      <c r="B41" s="13" t="s">
        <v>86</v>
      </c>
      <c r="C41" s="31" t="s">
        <v>25</v>
      </c>
      <c r="D41" s="33">
        <f>SUM(D42:D48)</f>
        <v>0</v>
      </c>
      <c r="E41" s="33">
        <f t="shared" ref="E41:H41" si="4">SUM(E42:E48)</f>
        <v>0</v>
      </c>
      <c r="F41" s="33">
        <f t="shared" si="4"/>
        <v>0</v>
      </c>
      <c r="G41" s="33">
        <f t="shared" si="4"/>
        <v>0</v>
      </c>
      <c r="H41" s="33">
        <f t="shared" si="4"/>
        <v>0</v>
      </c>
      <c r="I41" s="34"/>
      <c r="J41" s="33"/>
      <c r="K41" s="34">
        <f>SUM(K42:K48)</f>
        <v>0</v>
      </c>
    </row>
    <row r="42" spans="1:11" ht="12.75">
      <c r="A42" s="13" t="s">
        <v>87</v>
      </c>
      <c r="B42" s="13" t="s">
        <v>88</v>
      </c>
      <c r="C42" s="27" t="s">
        <v>25</v>
      </c>
      <c r="D42" s="28"/>
      <c r="E42" s="28"/>
      <c r="F42" s="28"/>
      <c r="G42" s="29"/>
      <c r="H42" s="28"/>
      <c r="I42" s="29"/>
      <c r="J42" s="28"/>
      <c r="K42" s="29"/>
    </row>
    <row r="43" spans="1:11" ht="12.75">
      <c r="A43" s="13" t="s">
        <v>89</v>
      </c>
      <c r="B43" s="13" t="s">
        <v>90</v>
      </c>
      <c r="C43" s="27" t="s">
        <v>25</v>
      </c>
      <c r="D43" s="28"/>
      <c r="E43" s="28"/>
      <c r="F43" s="28"/>
      <c r="G43" s="29"/>
      <c r="H43" s="28"/>
      <c r="I43" s="29"/>
      <c r="J43" s="28"/>
      <c r="K43" s="29"/>
    </row>
    <row r="44" spans="1:11" ht="12.75">
      <c r="A44" s="13" t="s">
        <v>91</v>
      </c>
      <c r="B44" s="13" t="s">
        <v>92</v>
      </c>
      <c r="C44" s="27" t="s">
        <v>25</v>
      </c>
      <c r="D44" s="28"/>
      <c r="E44" s="28"/>
      <c r="F44" s="28"/>
      <c r="G44" s="29"/>
      <c r="H44" s="28"/>
      <c r="I44" s="29"/>
      <c r="J44" s="28"/>
      <c r="K44" s="29"/>
    </row>
    <row r="45" spans="1:11" ht="12.75">
      <c r="A45" s="13" t="s">
        <v>93</v>
      </c>
      <c r="B45" s="13" t="s">
        <v>94</v>
      </c>
      <c r="C45" s="27" t="s">
        <v>25</v>
      </c>
      <c r="D45" s="28"/>
      <c r="E45" s="28"/>
      <c r="F45" s="28"/>
      <c r="G45" s="29"/>
      <c r="H45" s="28"/>
      <c r="I45" s="29"/>
      <c r="J45" s="28"/>
      <c r="K45" s="29"/>
    </row>
    <row r="46" spans="1:11" ht="24">
      <c r="A46" s="13" t="s">
        <v>95</v>
      </c>
      <c r="B46" s="13" t="s">
        <v>96</v>
      </c>
      <c r="C46" s="27" t="s">
        <v>25</v>
      </c>
      <c r="D46" s="28"/>
      <c r="E46" s="28"/>
      <c r="F46" s="28"/>
      <c r="G46" s="29"/>
      <c r="H46" s="28"/>
      <c r="I46" s="29">
        <v>0</v>
      </c>
      <c r="J46" s="28">
        <v>0</v>
      </c>
      <c r="K46" s="29"/>
    </row>
    <row r="47" spans="1:11" ht="12.75">
      <c r="A47" s="13" t="s">
        <v>97</v>
      </c>
      <c r="B47" s="13" t="s">
        <v>98</v>
      </c>
      <c r="C47" s="27" t="s">
        <v>25</v>
      </c>
      <c r="D47" s="28"/>
      <c r="E47" s="28"/>
      <c r="F47" s="28"/>
      <c r="G47" s="29"/>
      <c r="H47" s="28"/>
      <c r="I47" s="29">
        <v>0</v>
      </c>
      <c r="J47" s="28">
        <v>0</v>
      </c>
      <c r="K47" s="29"/>
    </row>
    <row r="48" spans="1:11" ht="12.75">
      <c r="A48" s="13" t="s">
        <v>99</v>
      </c>
      <c r="B48" s="13" t="s">
        <v>100</v>
      </c>
      <c r="C48" s="27"/>
      <c r="D48" s="28"/>
      <c r="E48" s="28"/>
      <c r="F48" s="28"/>
      <c r="G48" s="29"/>
      <c r="H48" s="28"/>
      <c r="I48" s="29">
        <v>0</v>
      </c>
      <c r="J48" s="28">
        <v>0</v>
      </c>
      <c r="K48" s="29"/>
    </row>
    <row r="49" spans="1:11" ht="48">
      <c r="A49" s="13" t="s">
        <v>101</v>
      </c>
      <c r="B49" s="13" t="s">
        <v>102</v>
      </c>
      <c r="C49" s="31" t="s">
        <v>25</v>
      </c>
      <c r="D49" s="15"/>
      <c r="E49" s="15"/>
      <c r="F49" s="15"/>
      <c r="G49" s="15"/>
      <c r="H49" s="15"/>
      <c r="I49" s="15">
        <v>0</v>
      </c>
      <c r="J49" s="15">
        <v>0</v>
      </c>
      <c r="K49" s="15">
        <f>K50+K51</f>
        <v>0</v>
      </c>
    </row>
    <row r="50" spans="1:11" ht="24">
      <c r="A50" s="13" t="s">
        <v>103</v>
      </c>
      <c r="B50" s="13" t="s">
        <v>104</v>
      </c>
      <c r="C50" s="27" t="s">
        <v>25</v>
      </c>
      <c r="D50" s="18"/>
      <c r="E50" s="18"/>
      <c r="F50" s="18"/>
      <c r="G50" s="17"/>
      <c r="H50" s="18"/>
      <c r="I50" s="17"/>
      <c r="J50" s="18"/>
      <c r="K50" s="17">
        <f>'[2]Прил.2.2 оплата труда'!K92</f>
        <v>0</v>
      </c>
    </row>
    <row r="51" spans="1:11" ht="36">
      <c r="A51" s="13" t="s">
        <v>105</v>
      </c>
      <c r="B51" s="13" t="s">
        <v>106</v>
      </c>
      <c r="C51" s="27" t="s">
        <v>25</v>
      </c>
      <c r="D51" s="18"/>
      <c r="E51" s="18"/>
      <c r="F51" s="18"/>
      <c r="G51" s="17"/>
      <c r="H51" s="18"/>
      <c r="I51" s="17"/>
      <c r="J51" s="18"/>
      <c r="K51" s="17">
        <f>'[2]Прил.2.2 оплата труда'!K93</f>
        <v>0</v>
      </c>
    </row>
    <row r="52" spans="1:11" ht="60">
      <c r="A52" s="13" t="s">
        <v>107</v>
      </c>
      <c r="B52" s="13" t="s">
        <v>108</v>
      </c>
      <c r="C52" s="27" t="s">
        <v>25</v>
      </c>
      <c r="D52" s="33"/>
      <c r="E52" s="33"/>
      <c r="F52" s="33"/>
      <c r="G52" s="34"/>
      <c r="H52" s="33"/>
      <c r="I52" s="34"/>
      <c r="J52" s="33"/>
      <c r="K52" s="34">
        <f>SUM(K53:K55)</f>
        <v>0</v>
      </c>
    </row>
    <row r="53" spans="1:11" ht="12.75">
      <c r="A53" s="13" t="s">
        <v>109</v>
      </c>
      <c r="B53" s="13" t="s">
        <v>110</v>
      </c>
      <c r="C53" s="27" t="s">
        <v>25</v>
      </c>
      <c r="D53" s="28"/>
      <c r="E53" s="28"/>
      <c r="F53" s="28"/>
      <c r="G53" s="29"/>
      <c r="H53" s="28"/>
      <c r="I53" s="29"/>
      <c r="J53" s="28"/>
      <c r="K53" s="29"/>
    </row>
    <row r="54" spans="1:11" ht="12.75">
      <c r="A54" s="13" t="s">
        <v>111</v>
      </c>
      <c r="B54" s="13" t="s">
        <v>112</v>
      </c>
      <c r="C54" s="27" t="s">
        <v>25</v>
      </c>
      <c r="D54" s="28"/>
      <c r="E54" s="28"/>
      <c r="F54" s="28"/>
      <c r="G54" s="29"/>
      <c r="H54" s="28"/>
      <c r="I54" s="29"/>
      <c r="J54" s="28"/>
      <c r="K54" s="29"/>
    </row>
    <row r="55" spans="1:11" ht="12.75">
      <c r="A55" s="13" t="s">
        <v>113</v>
      </c>
      <c r="B55" s="13" t="s">
        <v>114</v>
      </c>
      <c r="C55" s="27" t="s">
        <v>25</v>
      </c>
      <c r="D55" s="28"/>
      <c r="E55" s="28"/>
      <c r="F55" s="28"/>
      <c r="G55" s="29"/>
      <c r="H55" s="28"/>
      <c r="I55" s="29"/>
      <c r="J55" s="28"/>
      <c r="K55" s="29"/>
    </row>
    <row r="56" spans="1:11" ht="12.75">
      <c r="A56" s="13" t="s">
        <v>115</v>
      </c>
      <c r="B56" s="13" t="s">
        <v>116</v>
      </c>
      <c r="C56" s="27" t="s">
        <v>25</v>
      </c>
      <c r="D56" s="23">
        <f>SUM(D57:D58)</f>
        <v>0</v>
      </c>
      <c r="E56" s="23">
        <f t="shared" ref="E56:H56" si="5">SUM(E57:E58)</f>
        <v>0</v>
      </c>
      <c r="F56" s="23">
        <f t="shared" si="5"/>
        <v>0</v>
      </c>
      <c r="G56" s="23">
        <f t="shared" si="5"/>
        <v>0</v>
      </c>
      <c r="H56" s="23">
        <f t="shared" si="5"/>
        <v>0</v>
      </c>
      <c r="I56" s="15">
        <v>0</v>
      </c>
      <c r="J56" s="23">
        <v>0</v>
      </c>
      <c r="K56" s="15">
        <f>SUM(K57:K58)</f>
        <v>0</v>
      </c>
    </row>
    <row r="57" spans="1:11" ht="24">
      <c r="A57" s="13" t="s">
        <v>117</v>
      </c>
      <c r="B57" s="13" t="s">
        <v>118</v>
      </c>
      <c r="C57" s="27" t="s">
        <v>25</v>
      </c>
      <c r="D57" s="20"/>
      <c r="E57" s="20"/>
      <c r="F57" s="20"/>
      <c r="G57" s="17"/>
      <c r="H57" s="20"/>
      <c r="I57" s="17"/>
      <c r="J57" s="20"/>
      <c r="K57" s="17"/>
    </row>
    <row r="58" spans="1:11" ht="12.75">
      <c r="A58" s="13" t="s">
        <v>119</v>
      </c>
      <c r="B58" s="13" t="s">
        <v>120</v>
      </c>
      <c r="C58" s="27" t="s">
        <v>25</v>
      </c>
      <c r="D58" s="18"/>
      <c r="E58" s="18"/>
      <c r="F58" s="18"/>
      <c r="G58" s="18"/>
      <c r="H58" s="18">
        <v>0</v>
      </c>
      <c r="I58" s="18"/>
      <c r="J58" s="18"/>
      <c r="K58" s="18">
        <f>[2]Налоги!J47</f>
        <v>0</v>
      </c>
    </row>
    <row r="59" spans="1:11" ht="24">
      <c r="A59" s="10" t="s">
        <v>121</v>
      </c>
      <c r="B59" s="10" t="s">
        <v>122</v>
      </c>
      <c r="C59" s="11" t="s">
        <v>22</v>
      </c>
      <c r="D59" s="12">
        <f>D60</f>
        <v>0</v>
      </c>
      <c r="E59" s="12">
        <f>E60</f>
        <v>0</v>
      </c>
      <c r="F59" s="12">
        <f t="shared" ref="F59:K59" si="6">F60</f>
        <v>0</v>
      </c>
      <c r="G59" s="12">
        <f t="shared" si="6"/>
        <v>0</v>
      </c>
      <c r="H59" s="12">
        <f t="shared" si="6"/>
        <v>0</v>
      </c>
      <c r="I59" s="12">
        <f t="shared" si="6"/>
        <v>0</v>
      </c>
      <c r="J59" s="12">
        <f t="shared" si="6"/>
        <v>0</v>
      </c>
      <c r="K59" s="12">
        <f t="shared" si="6"/>
        <v>0</v>
      </c>
    </row>
    <row r="60" spans="1:11" ht="24">
      <c r="A60" s="13" t="s">
        <v>123</v>
      </c>
      <c r="B60" s="13" t="s">
        <v>124</v>
      </c>
      <c r="C60" s="27" t="s">
        <v>25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8">
        <v>0</v>
      </c>
      <c r="K60" s="29"/>
    </row>
    <row r="61" spans="1:11" ht="12.75">
      <c r="A61" s="10" t="s">
        <v>125</v>
      </c>
      <c r="B61" s="10" t="s">
        <v>126</v>
      </c>
      <c r="C61" s="11" t="s">
        <v>22</v>
      </c>
      <c r="D61" s="35">
        <f>D62</f>
        <v>8.3867999999999991</v>
      </c>
      <c r="E61" s="35">
        <f t="shared" ref="E61:H61" si="7">E62</f>
        <v>12.55344</v>
      </c>
      <c r="F61" s="35">
        <f t="shared" si="7"/>
        <v>11.484</v>
      </c>
      <c r="G61" s="35">
        <f t="shared" si="7"/>
        <v>11.48432</v>
      </c>
      <c r="H61" s="35">
        <f t="shared" si="7"/>
        <v>8.4</v>
      </c>
      <c r="I61" s="12"/>
      <c r="J61" s="35"/>
      <c r="K61" s="12">
        <f>K62</f>
        <v>0</v>
      </c>
    </row>
    <row r="62" spans="1:11" ht="48">
      <c r="A62" s="13" t="s">
        <v>127</v>
      </c>
      <c r="B62" s="13" t="s">
        <v>128</v>
      </c>
      <c r="C62" s="14" t="s">
        <v>25</v>
      </c>
      <c r="D62" s="23">
        <v>8.3867999999999991</v>
      </c>
      <c r="E62" s="23">
        <v>12.55344</v>
      </c>
      <c r="F62" s="23">
        <v>11.484</v>
      </c>
      <c r="G62" s="23">
        <v>11.48432</v>
      </c>
      <c r="H62" s="23">
        <v>8.4</v>
      </c>
      <c r="I62" s="15"/>
      <c r="J62" s="23"/>
      <c r="K62" s="15">
        <f>'[2]Прил.2.3 Амортизация'!K47+'[2]Прил.2.3 Амортизация'!K48+'[2]Прил.2.3 Амортизация'!K49</f>
        <v>0</v>
      </c>
    </row>
    <row r="63" spans="1:11" ht="24">
      <c r="A63" s="10" t="s">
        <v>129</v>
      </c>
      <c r="B63" s="10" t="s">
        <v>130</v>
      </c>
      <c r="C63" s="11" t="s">
        <v>22</v>
      </c>
      <c r="D63" s="12">
        <f>SUM(D64:D67)</f>
        <v>0</v>
      </c>
      <c r="E63" s="12">
        <f t="shared" ref="E63:H63" si="8">SUM(E64:E67)</f>
        <v>0</v>
      </c>
      <c r="F63" s="12">
        <f t="shared" si="8"/>
        <v>0</v>
      </c>
      <c r="G63" s="12">
        <f t="shared" si="8"/>
        <v>0</v>
      </c>
      <c r="H63" s="12">
        <f t="shared" si="8"/>
        <v>0</v>
      </c>
      <c r="I63" s="12"/>
      <c r="J63" s="12"/>
      <c r="K63" s="12">
        <f>SUM(K64:K67)</f>
        <v>0</v>
      </c>
    </row>
    <row r="64" spans="1:11" ht="12.75">
      <c r="A64" s="13" t="s">
        <v>131</v>
      </c>
      <c r="B64" s="13" t="s">
        <v>132</v>
      </c>
      <c r="C64" s="27" t="s">
        <v>25</v>
      </c>
      <c r="D64" s="28"/>
      <c r="E64" s="28"/>
      <c r="F64" s="28"/>
      <c r="G64" s="29"/>
      <c r="H64" s="28"/>
      <c r="I64" s="29"/>
      <c r="J64" s="28"/>
      <c r="K64" s="29"/>
    </row>
    <row r="65" spans="1:11" ht="12.75">
      <c r="A65" s="13" t="s">
        <v>133</v>
      </c>
      <c r="B65" s="13" t="s">
        <v>134</v>
      </c>
      <c r="C65" s="27" t="s">
        <v>25</v>
      </c>
      <c r="D65" s="28"/>
      <c r="E65" s="28"/>
      <c r="F65" s="28"/>
      <c r="G65" s="29"/>
      <c r="H65" s="28"/>
      <c r="I65" s="29"/>
      <c r="J65" s="28"/>
      <c r="K65" s="29"/>
    </row>
    <row r="66" spans="1:11" ht="12.75">
      <c r="A66" s="13" t="s">
        <v>135</v>
      </c>
      <c r="B66" s="13" t="s">
        <v>136</v>
      </c>
      <c r="C66" s="27" t="s">
        <v>25</v>
      </c>
      <c r="D66" s="28"/>
      <c r="E66" s="28"/>
      <c r="F66" s="28"/>
      <c r="G66" s="29"/>
      <c r="H66" s="28"/>
      <c r="I66" s="29"/>
      <c r="J66" s="28"/>
      <c r="K66" s="29"/>
    </row>
    <row r="67" spans="1:11" ht="12.75">
      <c r="A67" s="13" t="s">
        <v>137</v>
      </c>
      <c r="B67" s="13" t="s">
        <v>138</v>
      </c>
      <c r="C67" s="27" t="s">
        <v>25</v>
      </c>
      <c r="D67" s="28"/>
      <c r="E67" s="28"/>
      <c r="F67" s="28"/>
      <c r="G67" s="29"/>
      <c r="H67" s="28"/>
      <c r="I67" s="29"/>
      <c r="J67" s="28"/>
      <c r="K67" s="29"/>
    </row>
    <row r="68" spans="1:11" ht="24">
      <c r="A68" s="10" t="s">
        <v>139</v>
      </c>
      <c r="B68" s="10" t="s">
        <v>140</v>
      </c>
      <c r="C68" s="11" t="s">
        <v>22</v>
      </c>
      <c r="D68" s="12">
        <f>SUM(D69:D75)</f>
        <v>0</v>
      </c>
      <c r="E68" s="12">
        <f t="shared" ref="E68:G68" si="9">SUM(E69:E75)</f>
        <v>2.1</v>
      </c>
      <c r="F68" s="12">
        <f t="shared" si="9"/>
        <v>1.8</v>
      </c>
      <c r="G68" s="12">
        <f t="shared" si="9"/>
        <v>1.5839482999999999</v>
      </c>
      <c r="H68" s="12">
        <f>SUM(H69:H75)</f>
        <v>1.5</v>
      </c>
      <c r="I68" s="12"/>
      <c r="J68" s="12"/>
      <c r="K68" s="12"/>
    </row>
    <row r="69" spans="1:11" ht="12.75">
      <c r="A69" s="13" t="s">
        <v>141</v>
      </c>
      <c r="B69" s="13" t="s">
        <v>142</v>
      </c>
      <c r="C69" s="27" t="s">
        <v>25</v>
      </c>
      <c r="D69" s="28"/>
      <c r="E69" s="28"/>
      <c r="F69" s="28"/>
      <c r="G69" s="29"/>
      <c r="H69" s="28"/>
      <c r="I69" s="29"/>
      <c r="J69" s="28"/>
      <c r="K69" s="29"/>
    </row>
    <row r="70" spans="1:11" ht="12.75">
      <c r="A70" s="13" t="s">
        <v>143</v>
      </c>
      <c r="B70" s="13" t="s">
        <v>144</v>
      </c>
      <c r="C70" s="27" t="s">
        <v>25</v>
      </c>
      <c r="D70" s="29">
        <v>0</v>
      </c>
      <c r="E70" s="29">
        <v>2.1</v>
      </c>
      <c r="F70" s="36">
        <v>1.8</v>
      </c>
      <c r="G70" s="29">
        <v>1.5839482999999999</v>
      </c>
      <c r="H70" s="36">
        <v>1.5</v>
      </c>
      <c r="I70" s="17"/>
      <c r="J70" s="20"/>
      <c r="K70" s="17"/>
    </row>
    <row r="71" spans="1:11" ht="24">
      <c r="A71" s="13" t="s">
        <v>145</v>
      </c>
      <c r="B71" s="13" t="s">
        <v>146</v>
      </c>
      <c r="C71" s="31" t="s">
        <v>25</v>
      </c>
      <c r="D71" s="15">
        <v>0</v>
      </c>
      <c r="E71" s="15">
        <v>0</v>
      </c>
      <c r="F71" s="15">
        <v>0</v>
      </c>
      <c r="G71" s="23">
        <v>0</v>
      </c>
      <c r="H71" s="15">
        <v>0</v>
      </c>
      <c r="I71" s="15"/>
      <c r="J71" s="15"/>
      <c r="K71" s="15"/>
    </row>
    <row r="72" spans="1:11" ht="24">
      <c r="A72" s="13" t="s">
        <v>147</v>
      </c>
      <c r="B72" s="13" t="s">
        <v>148</v>
      </c>
      <c r="C72" s="31" t="s">
        <v>25</v>
      </c>
      <c r="D72" s="21"/>
      <c r="E72" s="21"/>
      <c r="F72" s="15"/>
      <c r="G72" s="23"/>
      <c r="H72" s="21"/>
      <c r="I72" s="15"/>
      <c r="J72" s="15"/>
      <c r="K72" s="15"/>
    </row>
    <row r="73" spans="1:11" ht="12.75">
      <c r="A73" s="13" t="s">
        <v>149</v>
      </c>
      <c r="B73" s="13" t="s">
        <v>150</v>
      </c>
      <c r="C73" s="31" t="s">
        <v>25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/>
      <c r="J73" s="15"/>
      <c r="K73" s="15"/>
    </row>
    <row r="74" spans="1:11" ht="12.75">
      <c r="A74" s="13" t="s">
        <v>151</v>
      </c>
      <c r="B74" s="13" t="s">
        <v>152</v>
      </c>
      <c r="C74" s="31" t="s">
        <v>25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/>
      <c r="J74" s="15"/>
      <c r="K74" s="15"/>
    </row>
    <row r="75" spans="1:11" ht="48">
      <c r="A75" s="13" t="s">
        <v>153</v>
      </c>
      <c r="B75" s="13" t="s">
        <v>154</v>
      </c>
      <c r="C75" s="31" t="s">
        <v>25</v>
      </c>
      <c r="D75" s="21"/>
      <c r="E75" s="21"/>
      <c r="F75" s="15"/>
      <c r="G75" s="15"/>
      <c r="H75" s="15"/>
      <c r="I75" s="15"/>
      <c r="J75" s="15"/>
      <c r="K75" s="15"/>
    </row>
    <row r="76" spans="1:11" ht="12.75">
      <c r="A76" s="10" t="s">
        <v>20</v>
      </c>
      <c r="B76" s="10" t="s">
        <v>155</v>
      </c>
      <c r="C76" s="11" t="s">
        <v>22</v>
      </c>
      <c r="D76" s="12">
        <f>SUM(D77:D81)</f>
        <v>0</v>
      </c>
      <c r="E76" s="12">
        <f t="shared" ref="E76:H76" si="10">SUM(E77:E81)</f>
        <v>0</v>
      </c>
      <c r="F76" s="12">
        <f t="shared" si="10"/>
        <v>0</v>
      </c>
      <c r="G76" s="12">
        <f t="shared" si="10"/>
        <v>0</v>
      </c>
      <c r="H76" s="12">
        <f t="shared" si="10"/>
        <v>0</v>
      </c>
      <c r="I76" s="12"/>
      <c r="J76" s="12"/>
      <c r="K76" s="12">
        <f>SUM(K77:K81)</f>
        <v>0</v>
      </c>
    </row>
    <row r="77" spans="1:11" ht="24">
      <c r="A77" s="13" t="s">
        <v>156</v>
      </c>
      <c r="B77" s="13" t="s">
        <v>157</v>
      </c>
      <c r="C77" s="27" t="s">
        <v>25</v>
      </c>
      <c r="D77" s="28"/>
      <c r="E77" s="28"/>
      <c r="F77" s="28"/>
      <c r="G77" s="36">
        <v>0</v>
      </c>
      <c r="H77" s="28"/>
      <c r="I77" s="36"/>
      <c r="J77" s="28"/>
      <c r="K77" s="36"/>
    </row>
    <row r="78" spans="1:11" ht="12.75">
      <c r="A78" s="13" t="s">
        <v>158</v>
      </c>
      <c r="B78" s="13" t="s">
        <v>159</v>
      </c>
      <c r="C78" s="27" t="s">
        <v>25</v>
      </c>
      <c r="D78" s="28"/>
      <c r="E78" s="28"/>
      <c r="F78" s="28"/>
      <c r="G78" s="36"/>
      <c r="H78" s="28"/>
      <c r="I78" s="36"/>
      <c r="J78" s="28"/>
      <c r="K78" s="36"/>
    </row>
    <row r="79" spans="1:11" ht="48">
      <c r="A79" s="13" t="s">
        <v>160</v>
      </c>
      <c r="B79" s="13" t="s">
        <v>161</v>
      </c>
      <c r="C79" s="27" t="s">
        <v>25</v>
      </c>
      <c r="D79" s="28"/>
      <c r="E79" s="28"/>
      <c r="F79" s="28"/>
      <c r="G79" s="36"/>
      <c r="H79" s="28"/>
      <c r="I79" s="36"/>
      <c r="J79" s="28"/>
      <c r="K79" s="36"/>
    </row>
    <row r="80" spans="1:11" ht="48">
      <c r="A80" s="13" t="s">
        <v>162</v>
      </c>
      <c r="B80" s="13" t="s">
        <v>163</v>
      </c>
      <c r="C80" s="27" t="s">
        <v>25</v>
      </c>
      <c r="D80" s="37"/>
      <c r="E80" s="37">
        <f>D80</f>
        <v>0</v>
      </c>
      <c r="F80" s="48"/>
      <c r="G80" s="46">
        <f>F80</f>
        <v>0</v>
      </c>
      <c r="H80" s="48"/>
      <c r="I80" s="46"/>
      <c r="J80" s="48"/>
      <c r="K80" s="46"/>
    </row>
    <row r="81" spans="1:11" ht="36">
      <c r="A81" s="13" t="s">
        <v>164</v>
      </c>
      <c r="B81" s="13" t="s">
        <v>165</v>
      </c>
      <c r="C81" s="27"/>
      <c r="D81" s="37"/>
      <c r="E81" s="37"/>
      <c r="F81" s="49"/>
      <c r="G81" s="47"/>
      <c r="H81" s="49"/>
      <c r="I81" s="47"/>
      <c r="J81" s="49"/>
      <c r="K81" s="47"/>
    </row>
    <row r="82" spans="1:11" ht="12.75">
      <c r="A82" s="13" t="s">
        <v>166</v>
      </c>
      <c r="B82" s="13" t="s">
        <v>167</v>
      </c>
      <c r="C82" s="27" t="s">
        <v>22</v>
      </c>
      <c r="D82" s="38">
        <f>D10+D34+D40+D59+D61+D63+D68+D76</f>
        <v>1643.2198687999999</v>
      </c>
      <c r="E82" s="38">
        <f>E10+E34+E40+E59+E61+E63+E68+E76</f>
        <v>1647.79016589</v>
      </c>
      <c r="F82" s="38">
        <f>F10+F34+F40+F59+F61+F63+F68+F76</f>
        <v>1735.8491561600001</v>
      </c>
      <c r="G82" s="38">
        <f>G10+G34+G40+G59+G61+G63+G68+G76</f>
        <v>1714.4444282999998</v>
      </c>
      <c r="H82" s="38">
        <f>H10+H34+H40+H59+H61+H63+H68+H76</f>
        <v>1810.8000000000002</v>
      </c>
      <c r="I82" s="38">
        <f>I10+I34+I40+I59+I61+I63+I68+I76</f>
        <v>0</v>
      </c>
      <c r="J82" s="38">
        <f>J10+J34+J40+J59+J61+J63+J68+J76</f>
        <v>0</v>
      </c>
      <c r="K82" s="38">
        <f>K10+K34+K40+K59+K61+K63+K68+K76</f>
        <v>0</v>
      </c>
    </row>
    <row r="83" spans="1:11" ht="12.75">
      <c r="A83" s="2"/>
      <c r="B83" s="6"/>
      <c r="C83" s="2"/>
      <c r="D83" s="2"/>
      <c r="E83" s="2"/>
      <c r="F83" s="2"/>
      <c r="G83" s="2"/>
      <c r="H83" s="2"/>
    </row>
    <row r="84" spans="1:11" ht="12.75">
      <c r="A84" s="39"/>
      <c r="B84" s="40" t="s">
        <v>168</v>
      </c>
      <c r="C84" s="2"/>
      <c r="D84" s="2"/>
      <c r="E84" s="2"/>
      <c r="F84" s="2"/>
      <c r="G84" s="40" t="s">
        <v>169</v>
      </c>
      <c r="H84" s="2"/>
    </row>
    <row r="85" spans="1:11" ht="12.75">
      <c r="A85" t="s">
        <v>170</v>
      </c>
    </row>
    <row r="86" spans="1:11" ht="12.75">
      <c r="B86" t="s">
        <v>171</v>
      </c>
      <c r="G86" s="40" t="s">
        <v>172</v>
      </c>
    </row>
    <row r="87" spans="1:11" ht="12.75">
      <c r="B87" t="s">
        <v>173</v>
      </c>
      <c r="G87" s="41" t="s">
        <v>0</v>
      </c>
    </row>
    <row r="88" spans="1:11" ht="12.75">
      <c r="G88" s="42"/>
      <c r="H88" s="43"/>
    </row>
    <row r="89" spans="1:11" ht="12.75">
      <c r="G89" s="19"/>
      <c r="H89" s="44"/>
    </row>
    <row r="90" spans="1:11" ht="12.75">
      <c r="G90" s="45"/>
      <c r="H90" s="44"/>
    </row>
  </sheetData>
  <mergeCells count="20">
    <mergeCell ref="H7:I7"/>
    <mergeCell ref="J7:K7"/>
    <mergeCell ref="D80:D81"/>
    <mergeCell ref="E80:E81"/>
    <mergeCell ref="F80:F81"/>
    <mergeCell ref="G80:G81"/>
    <mergeCell ref="H80:H81"/>
    <mergeCell ref="I80:I81"/>
    <mergeCell ref="J80:J81"/>
    <mergeCell ref="K80:K81"/>
    <mergeCell ref="F1:H1"/>
    <mergeCell ref="F2:H2"/>
    <mergeCell ref="F3:H3"/>
    <mergeCell ref="F4:H4"/>
    <mergeCell ref="A5:H5"/>
    <mergeCell ref="A7:A8"/>
    <mergeCell ref="B7:B8"/>
    <mergeCell ref="C7:C8"/>
    <mergeCell ref="D7:E7"/>
    <mergeCell ref="F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Тех.вода</vt:lpstr>
      <vt:lpstr>ВО</vt:lpstr>
      <vt:lpstr>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</dc:creator>
  <cp:lastModifiedBy>JSZ</cp:lastModifiedBy>
  <dcterms:created xsi:type="dcterms:W3CDTF">2018-03-14T11:04:49Z</dcterms:created>
  <dcterms:modified xsi:type="dcterms:W3CDTF">2018-03-20T15:36:35Z</dcterms:modified>
</cp:coreProperties>
</file>